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1440" windowHeight="14760"/>
  </bookViews>
  <sheets>
    <sheet name="贷款" sheetId="6" r:id="rId1"/>
    <sheet name="月还款计划" sheetId="8" r:id="rId2"/>
  </sheets>
  <calcPr calcId="144525"/>
</workbook>
</file>

<file path=xl/sharedStrings.xml><?xml version="1.0" encoding="utf-8"?>
<sst xmlns="http://schemas.openxmlformats.org/spreadsheetml/2006/main" count="32" uniqueCount="22">
  <si>
    <t>贷款</t>
  </si>
  <si>
    <t>贷款金额</t>
  </si>
  <si>
    <t>元</t>
  </si>
  <si>
    <t>贷款期限</t>
  </si>
  <si>
    <t>年</t>
  </si>
  <si>
    <t>贷款年利率</t>
  </si>
  <si>
    <t>还款方式</t>
  </si>
  <si>
    <t>等额本息还款</t>
  </si>
  <si>
    <t>等额本金还款</t>
  </si>
  <si>
    <t>每月还款</t>
  </si>
  <si>
    <t>每月还款本金</t>
  </si>
  <si>
    <t>还款总额</t>
  </si>
  <si>
    <t>利息总额</t>
  </si>
  <si>
    <t>还款计划（等额本息）</t>
  </si>
  <si>
    <t>还款计划（等额本金）</t>
  </si>
  <si>
    <t>期数</t>
  </si>
  <si>
    <t>月供</t>
  </si>
  <si>
    <t>月供本金</t>
  </si>
  <si>
    <t>月供利息</t>
  </si>
  <si>
    <t>累计已还本金</t>
  </si>
  <si>
    <t>利息累计</t>
  </si>
  <si>
    <t>本金余额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</si>
</sst>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￥-804]#,##0"/>
    <numFmt numFmtId="177" formatCode="0.0%"/>
    <numFmt numFmtId="178" formatCode="[$￥-804]#,##0.00"/>
  </numFmts>
  <fonts count="26">
    <font>
      <sz val="10"/>
      <color indexed="8"/>
      <name val="Avenir Next Regular"/>
      <charset val="134"/>
    </font>
    <font>
      <sz val="12"/>
      <color rgb="FF000000"/>
      <name val="宋体-简"/>
      <charset val="134"/>
    </font>
    <font>
      <sz val="10"/>
      <color indexed="8"/>
      <name val="Avenir Next Demi Bold"/>
      <charset val="134"/>
    </font>
    <font>
      <sz val="12"/>
      <color indexed="8"/>
      <name val="Avenir Next Regular"/>
      <charset val="134"/>
    </font>
    <font>
      <sz val="10"/>
      <color rgb="FF000000"/>
      <name val="Avenir Next Regular"/>
      <charset val="134"/>
    </font>
    <font>
      <sz val="10"/>
      <color rgb="FF000000"/>
      <name val="宋体-简"/>
      <charset val="134"/>
    </font>
    <font>
      <sz val="11"/>
      <color theme="1"/>
      <name val="Avenir Next Regular"/>
      <charset val="134"/>
      <scheme val="minor"/>
    </font>
    <font>
      <u/>
      <sz val="11"/>
      <color rgb="FF0000FF"/>
      <name val="Avenir Next Regular"/>
      <charset val="0"/>
      <scheme val="minor"/>
    </font>
    <font>
      <u/>
      <sz val="11"/>
      <color rgb="FF800080"/>
      <name val="Avenir Next Regular"/>
      <charset val="0"/>
      <scheme val="minor"/>
    </font>
    <font>
      <sz val="11"/>
      <color rgb="FFFF0000"/>
      <name val="Avenir Next Regular"/>
      <charset val="0"/>
      <scheme val="minor"/>
    </font>
    <font>
      <b/>
      <sz val="18"/>
      <color theme="3"/>
      <name val="Avenir Next Regular"/>
      <charset val="134"/>
      <scheme val="minor"/>
    </font>
    <font>
      <i/>
      <sz val="11"/>
      <color rgb="FF7F7F7F"/>
      <name val="Avenir Next Regular"/>
      <charset val="0"/>
      <scheme val="minor"/>
    </font>
    <font>
      <b/>
      <sz val="15"/>
      <color theme="3"/>
      <name val="Avenir Next Regular"/>
      <charset val="134"/>
      <scheme val="minor"/>
    </font>
    <font>
      <b/>
      <sz val="13"/>
      <color theme="3"/>
      <name val="Avenir Next Regular"/>
      <charset val="134"/>
      <scheme val="minor"/>
    </font>
    <font>
      <b/>
      <sz val="11"/>
      <color theme="3"/>
      <name val="Avenir Next Regular"/>
      <charset val="134"/>
      <scheme val="minor"/>
    </font>
    <font>
      <sz val="11"/>
      <color rgb="FF3F3F76"/>
      <name val="Avenir Next Regular"/>
      <charset val="0"/>
      <scheme val="minor"/>
    </font>
    <font>
      <b/>
      <sz val="11"/>
      <color rgb="FF3F3F3F"/>
      <name val="Avenir Next Regular"/>
      <charset val="0"/>
      <scheme val="minor"/>
    </font>
    <font>
      <b/>
      <sz val="11"/>
      <color rgb="FFFA7D00"/>
      <name val="Avenir Next Regular"/>
      <charset val="0"/>
      <scheme val="minor"/>
    </font>
    <font>
      <b/>
      <sz val="11"/>
      <color rgb="FFFFFFFF"/>
      <name val="Avenir Next Regular"/>
      <charset val="0"/>
      <scheme val="minor"/>
    </font>
    <font>
      <sz val="11"/>
      <color rgb="FFFA7D00"/>
      <name val="Avenir Next Regular"/>
      <charset val="0"/>
      <scheme val="minor"/>
    </font>
    <font>
      <b/>
      <sz val="11"/>
      <color theme="1"/>
      <name val="Avenir Next Regular"/>
      <charset val="0"/>
      <scheme val="minor"/>
    </font>
    <font>
      <sz val="11"/>
      <color rgb="FF006100"/>
      <name val="Avenir Next Regular"/>
      <charset val="0"/>
      <scheme val="minor"/>
    </font>
    <font>
      <sz val="11"/>
      <color rgb="FF9C0006"/>
      <name val="Avenir Next Regular"/>
      <charset val="0"/>
      <scheme val="minor"/>
    </font>
    <font>
      <sz val="11"/>
      <color rgb="FF9C6500"/>
      <name val="Avenir Next Regular"/>
      <charset val="0"/>
      <scheme val="minor"/>
    </font>
    <font>
      <sz val="11"/>
      <color theme="0"/>
      <name val="Avenir Next Regular"/>
      <charset val="0"/>
      <scheme val="minor"/>
    </font>
    <font>
      <sz val="11"/>
      <color theme="1"/>
      <name val="Avenir Next Regular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5"/>
      </bottom>
      <diagonal/>
    </border>
    <border>
      <left/>
      <right/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5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6" fillId="8" borderId="17" applyNumberFormat="0" applyAlignment="0" applyProtection="0">
      <alignment vertical="center"/>
    </xf>
    <xf numFmtId="0" fontId="17" fillId="8" borderId="16" applyNumberFormat="0" applyAlignment="0" applyProtection="0">
      <alignment vertical="center"/>
    </xf>
    <xf numFmtId="0" fontId="18" fillId="9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</cellStyleXfs>
  <cellXfs count="33">
    <xf numFmtId="0" fontId="0" fillId="0" borderId="0" xfId="0" applyFont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1" fontId="2" fillId="4" borderId="3" xfId="0" applyNumberFormat="1" applyFont="1" applyFill="1" applyBorder="1" applyAlignment="1">
      <alignment vertical="top" wrapText="1"/>
    </xf>
    <xf numFmtId="1" fontId="0" fillId="2" borderId="4" xfId="0" applyNumberFormat="1" applyFont="1" applyFill="1" applyBorder="1" applyAlignment="1">
      <alignment vertical="top" wrapText="1"/>
    </xf>
    <xf numFmtId="176" fontId="0" fillId="2" borderId="4" xfId="0" applyNumberFormat="1" applyFont="1" applyFill="1" applyBorder="1" applyAlignment="1">
      <alignment vertical="top" wrapText="1"/>
    </xf>
    <xf numFmtId="1" fontId="0" fillId="5" borderId="4" xfId="0" applyNumberFormat="1" applyFont="1" applyFill="1" applyBorder="1" applyAlignment="1">
      <alignment vertical="top" wrapText="1"/>
    </xf>
    <xf numFmtId="176" fontId="0" fillId="5" borderId="4" xfId="0" applyNumberFormat="1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6" xfId="0" applyNumberFormat="1" applyFont="1" applyFill="1" applyBorder="1" applyAlignment="1">
      <alignment vertical="top" wrapText="1"/>
    </xf>
    <xf numFmtId="1" fontId="0" fillId="5" borderId="7" xfId="0" applyNumberFormat="1" applyFont="1" applyFill="1" applyBorder="1" applyAlignment="1">
      <alignment vertical="top" wrapText="1"/>
    </xf>
    <xf numFmtId="176" fontId="0" fillId="5" borderId="7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49" fontId="2" fillId="4" borderId="8" xfId="0" applyNumberFormat="1" applyFont="1" applyFill="1" applyBorder="1" applyAlignment="1">
      <alignment vertical="top" wrapText="1"/>
    </xf>
    <xf numFmtId="3" fontId="0" fillId="2" borderId="9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49" fontId="2" fillId="4" borderId="3" xfId="0" applyNumberFormat="1" applyFont="1" applyFill="1" applyBorder="1" applyAlignment="1">
      <alignment vertical="top" wrapText="1"/>
    </xf>
    <xf numFmtId="49" fontId="0" fillId="2" borderId="11" xfId="0" applyNumberFormat="1" applyFont="1" applyFill="1" applyBorder="1" applyAlignment="1">
      <alignment vertical="top" wrapText="1"/>
    </xf>
    <xf numFmtId="177" fontId="4" fillId="2" borderId="4" xfId="0" applyNumberFormat="1" applyFont="1" applyFill="1" applyBorder="1" applyAlignment="1">
      <alignment vertical="top" wrapText="1"/>
    </xf>
    <xf numFmtId="9" fontId="0" fillId="2" borderId="11" xfId="0" applyNumberFormat="1" applyFont="1" applyFill="1" applyBorder="1" applyAlignment="1">
      <alignment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vertical="top" wrapText="1"/>
    </xf>
    <xf numFmtId="178" fontId="0" fillId="2" borderId="4" xfId="0" applyNumberFormat="1" applyFont="1" applyFill="1" applyBorder="1" applyAlignment="1">
      <alignment vertical="top"/>
    </xf>
    <xf numFmtId="4" fontId="0" fillId="2" borderId="11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49" fontId="2" fillId="4" borderId="6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horizontal="right" vertical="top" wrapText="1"/>
    </xf>
    <xf numFmtId="49" fontId="5" fillId="4" borderId="3" xfId="0" applyNumberFormat="1" applyFont="1" applyFill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BEF"/>
      <rgbColor rgb="00E4E2DE"/>
      <rgbColor rgb="00B3AFAA"/>
      <rgbColor rgb="00CCCAC6"/>
      <rgbColor rgb="00494A49"/>
      <rgbColor rgb="00B8B8B8"/>
      <rgbColor rgb="0091BE72"/>
      <rgbColor rgb="0090BE72"/>
      <rgbColor rgb="00F0EBE2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758190</xdr:colOff>
      <xdr:row>12</xdr:row>
      <xdr:rowOff>150495</xdr:rowOff>
    </xdr:from>
    <xdr:ext cx="3819525" cy="301625"/>
    <mc:AlternateContent xmlns:mc="http://schemas.openxmlformats.org/markup-compatibility/2006">
      <mc:Choice xmlns:a14="http://schemas.microsoft.com/office/drawing/2010/main" Requires="a14">
        <xdr:sp>
          <xdr:nvSpPr>
            <xdr:cNvPr id="2" name="文本框 1"/>
            <xdr:cNvSpPr txBox="1"/>
          </xdr:nvSpPr>
          <xdr:spPr>
            <a:xfrm>
              <a:off x="758190" y="3646805"/>
              <a:ext cx="3819525" cy="301625"/>
            </a:xfrm>
            <a:prstGeom prst="rect">
              <a:avLst/>
            </a:prstGeom>
            <a:noFill/>
            <a:ln w="12700" cap="flat">
              <a:noFill/>
              <a:miter lim="400000"/>
            </a:ln>
          </xdr:spPr>
          <xdr:style>
            <a:lnRef idx="0">
              <a:srgbClr val="FFFFFF"/>
            </a:lnRef>
            <a:fillRef idx="0">
              <a:srgbClr val="FFFFFF"/>
            </a:fillRef>
            <a:effectRef idx="0">
              <a:srgbClr val="FFFFFF"/>
            </a:effectRef>
            <a:fontRef idx="none"/>
          </xdr:style>
          <xdr:txBody>
            <a:bodyPr rot="0" vertOverflow="overflow" horzOverflow="overflow" vert="horz" wrap="none" lIns="50800" tIns="50800" rIns="50800" bIns="50800" numCol="1" spcCol="38100" rtlCol="0" anchor="t" forceAA="0" upright="0">
              <a:spAutoFit/>
            </a:bodyPr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14:m>
                <m:oMath xmlns:m="http://schemas.openxmlformats.org/officeDocument/2006/math">
                  <m:r>
                    <a:rPr kumimoji="0" lang="zh-CN" altLang="en-US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每</m:t>
                  </m:r>
                </m:oMath>
              </a14:m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月还款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= </a:t>
              </a:r>
              <a14:m>
                <m:oMath xmlns:m="http://schemas.openxmlformats.org/officeDocument/2006/math">
                  <m:func>
                    <m:funcPr>
                      <m:ctrlPr>
                        <a:rPr kumimoji="0" lang="en-US" altLang="zh-CN" sz="1100" b="0" u="none" strike="noStrike" cap="none" spc="0" normalizeH="0" baseline="0">
                          <a:ln>
                            <a:noFill/>
                          </a:ln>
                          <a:solidFill>
                            <a:srgbClr val="000000"/>
                          </a:solidFill>
                          <a:effectLst/>
                          <a:uFillTx/>
                          <a:latin typeface="DejaVu Math TeX Gyre" panose="02000503000000000000" charset="0"/>
                          <a:ea typeface="+mn-ea"/>
                          <a:cs typeface="DejaVu Math TeX Gyre" panose="02000503000000000000" charset="0"/>
                          <a:sym typeface="Avenir Next Regular" panose="020B0803020202020204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kumimoji="0" lang="en-US" altLang="zh-CN" sz="1100" b="0" u="none" strike="noStrike" cap="none" spc="0" normalizeH="0" baseline="0">
                          <a:ln>
                            <a:noFill/>
                          </a:ln>
                          <a:solidFill>
                            <a:srgbClr val="000000"/>
                          </a:solidFill>
                          <a:effectLst/>
                          <a:uFillTx/>
                          <a:latin typeface="DejaVu Math TeX Gyre" panose="02000503000000000000" charset="0"/>
                          <a:ea typeface="+mn-ea"/>
                          <a:cs typeface="DejaVu Math TeX Gyre" panose="02000503000000000000" charset="0"/>
                          <a:sym typeface="Avenir Next Regular" panose="020B0803020202020204"/>
                        </a:rPr>
                        <m:t>PMT</m:t>
                      </m:r>
                    </m:fName>
                    <m:e>
                      <m:d>
                        <m:dPr>
                          <m:ctrlPr>
                            <a:rPr kumimoji="0" lang="en-US" altLang="zh-CN" sz="1100" b="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</m:ctrlPr>
                        </m:dPr>
                        <m:e>
                          <m:r>
                            <a:rPr kumimoji="0" lang="en-US" altLang="zh-CN" sz="1100" b="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年利率</m:t>
                          </m:r>
                          <m:r>
                            <a:rPr kumimoji="0" lang="en-US" altLang="zh-CN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÷</m:t>
                          </m:r>
                          <m:r>
                            <a:rPr kumimoji="0" lang="en-US" altLang="zh-CN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12</m:t>
                          </m:r>
                          <m:r>
                            <a:rPr kumimoji="0" lang="en-US" altLang="zh-CN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,</m:t>
                          </m:r>
                          <m:r>
                            <a:rPr kumimoji="0" lang="zh-CN" altLang="en-US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还款年限</m:t>
                          </m:r>
                          <m:r>
                            <a:rPr kumimoji="0" lang="en-US" altLang="zh-CN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×</m:t>
                          </m:r>
                          <m:r>
                            <a:rPr kumimoji="0" lang="en-US" altLang="zh-CN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12</m:t>
                          </m:r>
                          <m:r>
                            <a:rPr kumimoji="0" lang="en-US" altLang="zh-CN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, −</m:t>
                          </m:r>
                          <m:r>
                            <a:rPr kumimoji="0" lang="zh-CN" altLang="en-US" sz="1100" i="1" u="none" strike="noStrike" cap="none" spc="0" normalizeH="0" baseline="0">
                              <a:ln>
                                <a:noFill/>
                              </a:ln>
                              <a:solidFill>
                                <a:srgbClr val="000000"/>
                              </a:solidFill>
                              <a:effectLst/>
                              <a:uFillTx/>
                              <a:latin typeface="DejaVu Math TeX Gyre" panose="02000503000000000000" charset="0"/>
                              <a:ea typeface="+mn-ea"/>
                              <a:cs typeface="DejaVu Math TeX Gyre" panose="02000503000000000000" charset="0"/>
                              <a:sym typeface="Avenir Next Regular" panose="020B0803020202020204"/>
                            </a:rPr>
                            <m:t>贷款金额</m:t>
                          </m:r>
                        </m:e>
                      </m:d>
                    </m:e>
                  </m:func>
                </m:oMath>
              </a14:m>
              <a:endParaRPr kumimoji="0" lang="zh-CN" altLang="en-US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Avenir Next Regular" panose="020B0803020202020204"/>
              </a:endParaRPr>
            </a:p>
          </xdr:txBody>
        </xdr:sp>
      </mc:Choice>
      <mc:Fallback>
        <xdr:sp>
          <xdr:nvSpPr>
            <xdr:cNvPr id="2" name="文本框 1"/>
            <xdr:cNvSpPr txBox="1"/>
          </xdr:nvSpPr>
          <xdr:spPr>
            <a:xfrm>
              <a:off x="758190" y="3646805"/>
              <a:ext cx="3819525" cy="301625"/>
            </a:xfrm>
            <a:prstGeom prst="rect">
              <a:avLst/>
            </a:prstGeom>
            <a:noFill/>
            <a:ln w="12700" cap="flat">
              <a:noFill/>
              <a:miter lim="400000"/>
            </a:ln>
          </xdr:spPr>
          <xdr:style>
            <a:lnRef idx="0">
              <a:srgbClr val="FFFFFF"/>
            </a:lnRef>
            <a:fillRef idx="0">
              <a:srgbClr val="FFFFFF"/>
            </a:fillRef>
            <a:effectRef idx="0">
              <a:srgbClr val="FFFFFF"/>
            </a:effectRef>
            <a:fontRef idx="none"/>
          </xdr:style>
          <xdr:txBody>
            <a:bodyPr rot="0" vertOverflow="overflow" horzOverflow="overflow" vert="horz" wrap="none" lIns="50800" tIns="50800" rIns="50800" bIns="50800" numCol="1" spcCol="38100" rtlCol="0" anchor="t" forceAA="0" upright="0">
              <a:spAutoFit/>
            </a:bodyPr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每</a:t>
              </a: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月还款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= 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PMT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(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年利率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÷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12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,</a:t>
              </a: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还款年限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×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12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, −</a:t>
              </a: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贷款金额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)</a:t>
              </a:r>
              <a:endParaRPr kumimoji="0" lang="zh-CN" altLang="en-US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Avenir Next Regular" panose="020B0803020202020204"/>
              </a:endParaRPr>
            </a:p>
          </xdr:txBody>
        </xdr:sp>
      </mc:Fallback>
    </mc:AlternateContent>
    <xdr:clientData/>
  </xdr:oneCellAnchor>
  <xdr:oneCellAnchor>
    <xdr:from>
      <xdr:col>0</xdr:col>
      <xdr:colOff>758190</xdr:colOff>
      <xdr:row>14</xdr:row>
      <xdr:rowOff>24130</xdr:rowOff>
    </xdr:from>
    <xdr:ext cx="3114040" cy="289560"/>
    <mc:AlternateContent xmlns:mc="http://schemas.openxmlformats.org/markup-compatibility/2006">
      <mc:Choice xmlns:a14="http://schemas.microsoft.com/office/drawing/2010/main" Requires="a14">
        <xdr:sp>
          <xdr:nvSpPr>
            <xdr:cNvPr id="3" name="文本框 2"/>
            <xdr:cNvSpPr txBox="1"/>
          </xdr:nvSpPr>
          <xdr:spPr>
            <a:xfrm>
              <a:off x="758190" y="4070350"/>
              <a:ext cx="3114040" cy="289560"/>
            </a:xfrm>
            <a:prstGeom prst="rect">
              <a:avLst/>
            </a:prstGeom>
            <a:noFill/>
            <a:ln w="12700" cap="flat">
              <a:noFill/>
              <a:miter lim="400000"/>
            </a:ln>
          </xdr:spPr>
          <xdr:style>
            <a:lnRef idx="0">
              <a:srgbClr val="FFFFFF"/>
            </a:lnRef>
            <a:fillRef idx="0">
              <a:srgbClr val="FFFFFF"/>
            </a:fillRef>
            <a:effectRef idx="0">
              <a:srgbClr val="FFFFFF"/>
            </a:effectRef>
            <a:fontRef idx="none"/>
          </xdr:style>
          <xdr:txBody>
            <a:bodyPr rot="0" vertOverflow="overflow" horzOverflow="overflow" vert="horz" wrap="none" lIns="50800" tIns="50800" rIns="50800" bIns="50800" numCol="1" spcCol="38100" rtlCol="0" anchor="t" forceAA="0" upright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14:m>
                <m:oMath xmlns:m="http://schemas.openxmlformats.org/officeDocument/2006/math">
                  <m:r>
                    <a:rPr kumimoji="0" lang="zh-CN" altLang="en-US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还款总额</m:t>
                  </m:r>
                </m:oMath>
              </a14:m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= </a:t>
              </a:r>
              <a14:m>
                <m:oMath xmlns:m="http://schemas.openxmlformats.org/officeDocument/2006/math">
                  <m:r>
                    <a:rPr kumimoji="0" lang="en-US" altLang="zh-CN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每月还款金额</m:t>
                  </m:r>
                  <m:r>
                    <a:rPr kumimoji="0" lang="en-US" altLang="zh-CN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×</m:t>
                  </m:r>
                  <m:r>
                    <a:rPr kumimoji="0" lang="en-US" altLang="zh-CN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12</m:t>
                  </m:r>
                  <m:r>
                    <a:rPr kumimoji="0" lang="en-US" altLang="zh-CN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 </m:t>
                  </m:r>
                  <m:r>
                    <a:rPr kumimoji="0" lang="zh-CN" altLang="en-US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个月</m:t>
                  </m:r>
                  <m:r>
                    <a:rPr kumimoji="0" lang="en-US" altLang="zh-CN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 × </m:t>
                  </m:r>
                  <m:r>
                    <a:rPr kumimoji="0" lang="zh-CN" altLang="en-US" sz="110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贷款年限</m:t>
                  </m:r>
                </m:oMath>
              </a14:m>
              <a:endParaRPr kumimoji="0" lang="zh-CN" altLang="en-US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Avenir Next Regular" panose="020B0803020202020204"/>
              </a:endParaRPr>
            </a:p>
          </xdr:txBody>
        </xdr:sp>
      </mc:Choice>
      <mc:Fallback>
        <xdr:sp>
          <xdr:nvSpPr>
            <xdr:cNvPr id="3" name="文本框 2"/>
            <xdr:cNvSpPr txBox="1"/>
          </xdr:nvSpPr>
          <xdr:spPr>
            <a:xfrm>
              <a:off x="758190" y="4070350"/>
              <a:ext cx="3114040" cy="289560"/>
            </a:xfrm>
            <a:prstGeom prst="rect">
              <a:avLst/>
            </a:prstGeom>
            <a:noFill/>
            <a:ln w="12700" cap="flat">
              <a:noFill/>
              <a:miter lim="400000"/>
            </a:ln>
          </xdr:spPr>
          <xdr:style>
            <a:lnRef idx="0">
              <a:srgbClr val="FFFFFF"/>
            </a:lnRef>
            <a:fillRef idx="0">
              <a:srgbClr val="FFFFFF"/>
            </a:fillRef>
            <a:effectRef idx="0">
              <a:srgbClr val="FFFFFF"/>
            </a:effectRef>
            <a:fontRef idx="none"/>
          </xdr:style>
          <xdr:txBody>
            <a:bodyPr rot="0" vertOverflow="overflow" horzOverflow="overflow" vert="horz" wrap="none" lIns="50800" tIns="50800" rIns="50800" bIns="50800" numCol="1" spcCol="38100" rtlCol="0" anchor="t" forceAA="0" upright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还款总额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= 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每月还款金额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×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12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 </a:t>
              </a: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个月</a:t>
              </a:r>
              <a:r>
                <a:rPr kumimoji="0" lang="en-US" altLang="zh-CN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 × </a:t>
              </a:r>
              <a:r>
                <a:rPr kumimoji="0" lang="zh-CN" altLang="en-US" sz="110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贷款年限</a:t>
              </a:r>
              <a:endParaRPr kumimoji="0" lang="zh-CN" altLang="en-US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Avenir Next Regular" panose="020B0803020202020204"/>
              </a:endParaRPr>
            </a:p>
          </xdr:txBody>
        </xdr:sp>
      </mc:Fallback>
    </mc:AlternateContent>
    <xdr:clientData/>
  </xdr:oneCellAnchor>
  <xdr:oneCellAnchor>
    <xdr:from>
      <xdr:col>0</xdr:col>
      <xdr:colOff>758190</xdr:colOff>
      <xdr:row>15</xdr:row>
      <xdr:rowOff>153035</xdr:rowOff>
    </xdr:from>
    <xdr:ext cx="1589405" cy="290195"/>
    <mc:AlternateContent xmlns:mc="http://schemas.openxmlformats.org/markup-compatibility/2006">
      <mc:Choice xmlns:a14="http://schemas.microsoft.com/office/drawing/2010/main" Requires="a14">
        <xdr:sp>
          <xdr:nvSpPr>
            <xdr:cNvPr id="4" name="文本框 3"/>
            <xdr:cNvSpPr txBox="1"/>
          </xdr:nvSpPr>
          <xdr:spPr>
            <a:xfrm>
              <a:off x="758190" y="4474210"/>
              <a:ext cx="1589405" cy="290195"/>
            </a:xfrm>
            <a:prstGeom prst="rect">
              <a:avLst/>
            </a:prstGeom>
            <a:noFill/>
            <a:ln w="12700" cap="flat">
              <a:noFill/>
              <a:miter lim="400000"/>
            </a:ln>
          </xdr:spPr>
          <xdr:style>
            <a:lnRef idx="0">
              <a:srgbClr val="FFFFFF"/>
            </a:lnRef>
            <a:fillRef idx="0">
              <a:srgbClr val="FFFFFF"/>
            </a:fillRef>
            <a:effectRef idx="0">
              <a:srgbClr val="FFFFFF"/>
            </a:effectRef>
            <a:fontRef idx="none"/>
          </xdr:style>
          <xdr:txBody>
            <a:bodyPr rot="0" vertOverflow="overflow" horzOverflow="overflow" vert="horz" wrap="none" lIns="50800" tIns="50800" rIns="50800" bIns="50800" numCol="1" spcCol="38100" rtlCol="0" anchor="t" forceAA="0" upright="0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14:m>
                <m:oMath xmlns:m="http://schemas.openxmlformats.org/officeDocument/2006/math">
                  <m:r>
                    <a:rPr lang="zh-CN" altLang="en-US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cs typeface="DejaVu Math TeX Gyre" panose="02000503000000000000" charset="0"/>
                      <a:sym typeface="Avenir Next Regular" panose="020B0803020202020204"/>
                    </a:rPr>
                    <m:t>利息总额</m:t>
                  </m:r>
                </m:oMath>
              </a14:m>
              <a:r>
                <a:rPr lang="en-US" altLang="zh-CN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cs typeface="DejaVu Math TeX Gyre" panose="02000503000000000000" charset="0"/>
                  <a:sym typeface="Avenir Next Regular" panose="020B0803020202020204"/>
                </a:rPr>
                <a:t>= </a:t>
              </a:r>
              <a14:m>
                <m:oMath xmlns:m="http://schemas.openxmlformats.org/officeDocument/2006/math">
                  <m:r>
                    <a:rPr kumimoji="0" lang="en-US" altLang="zh-CN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还款</m:t>
                  </m:r>
                  <m:r>
                    <a:rPr kumimoji="0" lang="zh-CN" altLang="en-US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总</m:t>
                  </m:r>
                  <m:r>
                    <a:rPr kumimoji="0" lang="en-US" altLang="zh-CN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额</m:t>
                  </m:r>
                  <m:r>
                    <a:rPr kumimoji="0" lang="en-US" altLang="zh-CN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−</m:t>
                  </m:r>
                  <m:r>
                    <a:rPr kumimoji="0" lang="en-US" altLang="zh-CN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 </m:t>
                  </m:r>
                  <m:r>
                    <a:rPr kumimoji="0" lang="zh-CN" altLang="en-US" sz="1100" b="0" u="none" strike="noStrike" cap="none" spc="0" normalizeH="0" baseline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FillTx/>
                      <a:latin typeface="DejaVu Math TeX Gyre" panose="02000503000000000000" charset="0"/>
                      <a:ea typeface="+mn-ea"/>
                      <a:cs typeface="DejaVu Math TeX Gyre" panose="02000503000000000000" charset="0"/>
                      <a:sym typeface="Avenir Next Regular" panose="020B0803020202020204"/>
                    </a:rPr>
                    <m:t>贷款金额</m:t>
                  </m:r>
                </m:oMath>
              </a14:m>
              <a:endParaRPr kumimoji="0" lang="zh-CN" altLang="en-US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Avenir Next Regular" panose="020B0803020202020204"/>
              </a:endParaRPr>
            </a:p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:endParaRPr kumimoji="0" lang="en-US" altLang="zh-CN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DejaVu Math TeX Gyre" panose="02000503000000000000" charset="0"/>
                <a:ea typeface="+mn-ea"/>
                <a:cs typeface="DejaVu Math TeX Gyre" panose="02000503000000000000" charset="0"/>
                <a:sym typeface="Avenir Next Regular" panose="020B0803020202020204"/>
              </a:endParaRPr>
            </a:p>
          </xdr:txBody>
        </xdr:sp>
      </mc:Choice>
      <mc:Fallback>
        <xdr:sp>
          <xdr:nvSpPr>
            <xdr:cNvPr id="4" name="文本框 3"/>
            <xdr:cNvSpPr txBox="1"/>
          </xdr:nvSpPr>
          <xdr:spPr>
            <a:xfrm>
              <a:off x="758190" y="4474210"/>
              <a:ext cx="1589405" cy="290195"/>
            </a:xfrm>
            <a:prstGeom prst="rect">
              <a:avLst/>
            </a:prstGeom>
            <a:noFill/>
            <a:ln w="12700" cap="flat">
              <a:noFill/>
              <a:miter lim="400000"/>
            </a:ln>
          </xdr:spPr>
          <xdr:style>
            <a:lnRef idx="0">
              <a:srgbClr val="FFFFFF"/>
            </a:lnRef>
            <a:fillRef idx="0">
              <a:srgbClr val="FFFFFF"/>
            </a:fillRef>
            <a:effectRef idx="0">
              <a:srgbClr val="FFFFFF"/>
            </a:effectRef>
            <a:fontRef idx="none"/>
          </xdr:style>
          <xdr:txBody>
            <a:bodyPr rot="0" vertOverflow="overflow" horzOverflow="overflow" vert="horz" wrap="none" lIns="50800" tIns="50800" rIns="50800" bIns="50800" numCol="1" spcCol="38100" rtlCol="0" anchor="t" forceAA="0" upright="0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:r>
                <a:rPr lang="zh-CN" altLang="en-US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cs typeface="DejaVu Math TeX Gyre" panose="02000503000000000000" charset="0"/>
                  <a:sym typeface="Avenir Next Regular" panose="020B0803020202020204"/>
                </a:rPr>
                <a:t>利息总额</a:t>
              </a:r>
              <a:r>
                <a:rPr lang="en-US" altLang="zh-CN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cs typeface="DejaVu Math TeX Gyre" panose="02000503000000000000" charset="0"/>
                  <a:sym typeface="Avenir Next Regular" panose="020B0803020202020204"/>
                </a:rPr>
                <a:t>= 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还款</a:t>
              </a:r>
              <a:r>
                <a:rPr kumimoji="0" lang="zh-CN" altLang="en-US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总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额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−</a:t>
              </a:r>
              <a:r>
                <a:rPr kumimoji="0" lang="en-US" altLang="zh-CN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 </a:t>
              </a:r>
              <a:r>
                <a:rPr kumimoji="0" lang="zh-CN" altLang="en-US" sz="1100" b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DejaVu Math TeX Gyre" panose="02000503000000000000" charset="0"/>
                  <a:ea typeface="+mn-ea"/>
                  <a:cs typeface="DejaVu Math TeX Gyre" panose="02000503000000000000" charset="0"/>
                  <a:sym typeface="Avenir Next Regular" panose="020B0803020202020204"/>
                </a:rPr>
                <a:t>贷款金额</a:t>
              </a:r>
              <a:endParaRPr kumimoji="0" lang="zh-CN" altLang="en-US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Avenir Next Regular" panose="020B0803020202020204"/>
              </a:endParaRPr>
            </a:p>
            <a:p>
              <a:pPr marL="0" marR="0" indent="0" algn="l" defTabSz="457200" rtl="0" fontAlgn="auto" latinLnBrk="0" hangingPunct="0">
                <a:lnSpc>
                  <a:spcPct val="100000"/>
                </a:lnSpc>
                <a:spcBef>
                  <a:spcPts val="400"/>
                </a:spcBef>
                <a:spcAft>
                  <a:spcPts val="0"/>
                </a:spcAft>
                <a:buClrTx/>
                <a:buSzTx/>
                <a:buFontTx/>
                <a:buNone/>
              </a:pPr>
              <a:endParaRPr kumimoji="0" lang="en-US" altLang="zh-CN" sz="11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DejaVu Math TeX Gyre" panose="02000503000000000000" charset="0"/>
                <a:ea typeface="+mn-ea"/>
                <a:cs typeface="DejaVu Math TeX Gyre" panose="02000503000000000000" charset="0"/>
                <a:sym typeface="Avenir Next Regular" panose="020B0803020202020204"/>
              </a:endParaRPr>
            </a:p>
          </xdr:txBody>
        </xdr:sp>
      </mc:Fallback>
    </mc:AlternateContent>
    <xdr:clientData/>
  </xdr:oneCellAnchor>
  <xdr:oneCellAnchor>
    <xdr:from>
      <xdr:col>0</xdr:col>
      <xdr:colOff>800735</xdr:colOff>
      <xdr:row>11</xdr:row>
      <xdr:rowOff>106045</xdr:rowOff>
    </xdr:from>
    <xdr:ext cx="660400" cy="295275"/>
    <xdr:sp>
      <xdr:nvSpPr>
        <xdr:cNvPr id="5" name="文本框 4"/>
        <xdr:cNvSpPr txBox="1"/>
      </xdr:nvSpPr>
      <xdr:spPr>
        <a:xfrm>
          <a:off x="800735" y="3327400"/>
          <a:ext cx="660400" cy="295275"/>
        </a:xfrm>
        <a:prstGeom prst="rect">
          <a:avLst/>
        </a:prstGeom>
        <a:noFill/>
        <a:ln w="12700" cap="flat">
          <a:noFill/>
          <a:miter lim="400000"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xdr:style>
      <xdr:txBody>
        <a:bodyPr rot="0" vertOverflow="overflow" horzOverflow="overflow" vert="horz" wrap="none" lIns="50800" tIns="50800" rIns="50800" bIns="50800" numCol="1" spcCol="38100" rtlCol="0" anchor="t" forceAA="0" upright="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</a:pPr>
          <a:r>
            <a:rPr kumimoji="0" lang="zh-CN" altLang="en-US" sz="110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DejaVu Math TeX Gyre" panose="02000503000000000000" charset="0"/>
              <a:ea typeface="+mn-ea"/>
              <a:cs typeface="DejaVu Math TeX Gyre" panose="02000503000000000000" charset="0"/>
              <a:sym typeface="Avenir Next Regular" panose="020B0803020202020204"/>
            </a:rPr>
            <a:t>等额本息</a:t>
          </a:r>
          <a:endParaRPr kumimoji="0" lang="zh-CN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venir Next Regular" panose="020B080302020202020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26_Retirement_Savings">
  <a:themeElements>
    <a:clrScheme name="26_Retirement_Savings">
      <a:dk1>
        <a:srgbClr val="000000"/>
      </a:dk1>
      <a:lt1>
        <a:srgbClr val="FFFFFF"/>
      </a:lt1>
      <a:dk2>
        <a:srgbClr val="4A4A4B"/>
      </a:dk2>
      <a:lt2>
        <a:srgbClr val="C2C3C6"/>
      </a:lt2>
      <a:accent1>
        <a:srgbClr val="53BBE0"/>
      </a:accent1>
      <a:accent2>
        <a:srgbClr val="6DCFB9"/>
      </a:accent2>
      <a:accent3>
        <a:srgbClr val="90BF72"/>
      </a:accent3>
      <a:accent4>
        <a:srgbClr val="F2C34A"/>
      </a:accent4>
      <a:accent5>
        <a:srgbClr val="FF4741"/>
      </a:accent5>
      <a:accent6>
        <a:srgbClr val="FF8700"/>
      </a:accent6>
      <a:hlink>
        <a:srgbClr val="0000FF"/>
      </a:hlink>
      <a:folHlink>
        <a:srgbClr val="FF00FF"/>
      </a:folHlink>
    </a:clrScheme>
    <a:fontScheme name="26_Retirement_Savings">
      <a:majorFont>
        <a:latin typeface="华文楷体"/>
        <a:ea typeface="华文楷体"/>
        <a:cs typeface="华文楷体"/>
      </a:majorFont>
      <a:minorFont>
        <a:latin typeface="Avenir Next Regular"/>
        <a:ea typeface="Avenir Next Regular"/>
        <a:cs typeface="Avenir Next Regular"/>
      </a:minorFont>
    </a:fontScheme>
    <a:fmtScheme name="26_Retirement_Saving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4B4A4B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ublico Text Roman" panose="02040502060504060203"/>
            <a:ea typeface="Publico Text Roman" panose="02040502060504060203"/>
            <a:cs typeface="Publico Text Roman" panose="02040502060504060203"/>
            <a:sym typeface="Publico Text Roman" panose="0204050206050406020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40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venir Next Regular" panose="020B080302020202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showGridLines="0" tabSelected="1" workbookViewId="0">
      <pane xSplit="6" ySplit="8" topLeftCell="G9" activePane="bottomRight" state="frozen"/>
      <selection/>
      <selection pane="topRight"/>
      <selection pane="bottomLeft"/>
      <selection pane="bottomRight" activeCell="E20" sqref="E20"/>
    </sheetView>
  </sheetViews>
  <sheetFormatPr defaultColWidth="34.45" defaultRowHeight="21.65" customHeight="1" outlineLevelRow="7" outlineLevelCol="5"/>
  <cols>
    <col min="1" max="1" width="21.9333333333333" style="1" customWidth="1"/>
    <col min="2" max="2" width="31.6583333333333" style="1" customWidth="1"/>
    <col min="3" max="3" width="14.175" style="1" customWidth="1"/>
    <col min="4" max="4" width="2.49166666666667" style="1" customWidth="1"/>
    <col min="5" max="5" width="21.9333333333333" style="1" customWidth="1"/>
    <col min="6" max="6" width="31.6583333333333" style="1" customWidth="1"/>
    <col min="7" max="16378" width="34.4583333333333" style="1" customWidth="1"/>
    <col min="16379" max="16379" width="34.4583333333333" style="1"/>
    <col min="16380" max="16384" width="34.45" style="1"/>
  </cols>
  <sheetData>
    <row r="1" ht="31" customHeight="1" spans="1:6">
      <c r="A1" s="2" t="s">
        <v>0</v>
      </c>
      <c r="B1" s="15"/>
      <c r="C1" s="15"/>
      <c r="E1" s="2"/>
      <c r="F1" s="15"/>
    </row>
    <row r="2" ht="22.6" customHeight="1" spans="1:3">
      <c r="A2" s="16" t="s">
        <v>1</v>
      </c>
      <c r="B2" s="17">
        <v>500000</v>
      </c>
      <c r="C2" s="18" t="s">
        <v>2</v>
      </c>
    </row>
    <row r="3" ht="22.5" customHeight="1" spans="1:3">
      <c r="A3" s="19" t="s">
        <v>3</v>
      </c>
      <c r="B3" s="6">
        <v>30</v>
      </c>
      <c r="C3" s="20" t="s">
        <v>4</v>
      </c>
    </row>
    <row r="4" ht="22.5" customHeight="1" spans="1:3">
      <c r="A4" s="19" t="s">
        <v>5</v>
      </c>
      <c r="B4" s="21">
        <v>0.05</v>
      </c>
      <c r="C4" s="22"/>
    </row>
    <row r="5" ht="22.5" customHeight="1" spans="1:6">
      <c r="A5" s="19" t="s">
        <v>6</v>
      </c>
      <c r="B5" s="23" t="s">
        <v>7</v>
      </c>
      <c r="C5" s="24"/>
      <c r="E5" s="19" t="s">
        <v>6</v>
      </c>
      <c r="F5" s="31" t="s">
        <v>8</v>
      </c>
    </row>
    <row r="6" ht="22.5" customHeight="1" spans="1:6">
      <c r="A6" s="19" t="s">
        <v>9</v>
      </c>
      <c r="B6" s="25">
        <f>PMT($B$4/12,$B$3*12,-$B$2)</f>
        <v>2684.1081150607</v>
      </c>
      <c r="C6" s="26"/>
      <c r="E6" s="32" t="s">
        <v>10</v>
      </c>
      <c r="F6" s="25">
        <f>B2/(B3*12)</f>
        <v>1388.88888888889</v>
      </c>
    </row>
    <row r="7" ht="22.5" customHeight="1" spans="1:6">
      <c r="A7" s="19" t="s">
        <v>11</v>
      </c>
      <c r="B7" s="27">
        <f>B6*B3*12</f>
        <v>966278.921421851</v>
      </c>
      <c r="C7" s="26"/>
      <c r="E7" s="19" t="s">
        <v>11</v>
      </c>
      <c r="F7" s="27">
        <f>B2+F8</f>
        <v>873964.120370372</v>
      </c>
    </row>
    <row r="8" ht="22.6" customHeight="1" spans="1:6">
      <c r="A8" s="28" t="s">
        <v>12</v>
      </c>
      <c r="B8" s="29">
        <f>B7-B2</f>
        <v>466278.921421851</v>
      </c>
      <c r="C8" s="30"/>
      <c r="E8" s="28" t="s">
        <v>12</v>
      </c>
      <c r="F8" s="29">
        <f>SUM(月还款计划!L:L)</f>
        <v>373964.120370372</v>
      </c>
    </row>
  </sheetData>
  <mergeCells count="1">
    <mergeCell ref="A1:C1"/>
  </mergeCells>
  <pageMargins left="0.416667" right="0.416667" top="0.25" bottom="0.25" header="0.25" footer="0.25"/>
  <pageSetup paperSize="1" orientation="landscape" useFirstPageNumber="1"/>
  <headerFooter>
    <oddFooter>&amp;C&amp;"Avenir Next Regular,Regular"&amp;12&amp;K000000&amp;P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2"/>
  <sheetViews>
    <sheetView showGridLines="0" workbookViewId="0">
      <pane ySplit="2" topLeftCell="A353" activePane="bottomLeft" state="frozen"/>
      <selection/>
      <selection pane="bottomLeft" activeCell="J367" sqref="J367"/>
    </sheetView>
  </sheetViews>
  <sheetFormatPr defaultColWidth="16.5083333333333" defaultRowHeight="21.65" customHeight="1"/>
  <cols>
    <col min="1" max="1" width="4.85" style="1" customWidth="1"/>
    <col min="2" max="2" width="11" style="1" customWidth="1"/>
    <col min="3" max="3" width="11.4583333333333" style="1" customWidth="1"/>
    <col min="4" max="4" width="15.125" style="1" customWidth="1"/>
    <col min="5" max="7" width="13.1083333333333" style="1" customWidth="1"/>
    <col min="8" max="8" width="16.5083333333333" style="1" customWidth="1"/>
    <col min="9" max="9" width="4.85" style="1" customWidth="1"/>
    <col min="10" max="10" width="11" style="1" customWidth="1"/>
    <col min="11" max="11" width="11.4583333333333" style="1" customWidth="1"/>
    <col min="12" max="12" width="15.125" style="1" customWidth="1"/>
    <col min="13" max="15" width="13.1083333333333" style="1" customWidth="1"/>
    <col min="16" max="16384" width="16.5083333333333" style="1" customWidth="1"/>
  </cols>
  <sheetData>
    <row r="1" ht="31" customHeight="1" spans="1:15">
      <c r="A1" s="2" t="s">
        <v>13</v>
      </c>
      <c r="B1" s="2"/>
      <c r="C1" s="2"/>
      <c r="D1" s="2"/>
      <c r="E1" s="2"/>
      <c r="F1" s="2"/>
      <c r="G1" s="2"/>
      <c r="I1" s="2" t="s">
        <v>14</v>
      </c>
      <c r="J1" s="2"/>
      <c r="K1" s="2"/>
      <c r="L1" s="2"/>
      <c r="M1" s="2"/>
      <c r="N1" s="2"/>
      <c r="O1" s="2"/>
    </row>
    <row r="2" ht="22.6" customHeight="1" spans="1:1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10" t="s">
        <v>20</v>
      </c>
      <c r="G2" s="4" t="s">
        <v>21</v>
      </c>
      <c r="I2" s="3" t="s">
        <v>15</v>
      </c>
      <c r="J2" s="4" t="s">
        <v>16</v>
      </c>
      <c r="K2" s="4" t="s">
        <v>17</v>
      </c>
      <c r="L2" s="4" t="s">
        <v>18</v>
      </c>
      <c r="M2" s="4" t="s">
        <v>19</v>
      </c>
      <c r="N2" s="10" t="s">
        <v>20</v>
      </c>
      <c r="O2" s="4" t="s">
        <v>21</v>
      </c>
    </row>
    <row r="3" ht="22.5" customHeight="1" spans="1:15">
      <c r="A3" s="5">
        <v>1</v>
      </c>
      <c r="B3" s="6">
        <f>PMT(贷款!$B$4/12,贷款!$B$3*12,-贷款!$B$2)</f>
        <v>2684.1081150607</v>
      </c>
      <c r="C3" s="7">
        <f>PPMT(贷款!$B$4/12,$A3,贷款!$B$3*12,-贷款!$B$2)</f>
        <v>600.774781727366</v>
      </c>
      <c r="D3" s="7">
        <f>IPMT(贷款!$B$4/12,$A3,贷款!$B$3*12,-贷款!$B$2)</f>
        <v>2083.33333333333</v>
      </c>
      <c r="E3" s="7">
        <f t="shared" ref="E3:E66" si="0">IF(A3=1,0,E2)+C3</f>
        <v>600.774781727366</v>
      </c>
      <c r="F3" s="7">
        <f>B3*A3-E3</f>
        <v>2083.33333333333</v>
      </c>
      <c r="G3" s="7">
        <f>贷款!$B$2-E3</f>
        <v>499399.225218273</v>
      </c>
      <c r="I3" s="5">
        <v>1</v>
      </c>
      <c r="J3" s="6">
        <f>K3+L3</f>
        <v>3472.22222222222</v>
      </c>
      <c r="K3" s="7">
        <f>贷款!$B$2/(贷款!$B$3*12)</f>
        <v>1388.88888888889</v>
      </c>
      <c r="L3" s="7">
        <f>(贷款!$B$4/12)*(贷款!$B$2-IF(I3=1,0,M3))</f>
        <v>2083.33333333333</v>
      </c>
      <c r="M3" s="7">
        <f>IF(I3=1,0,M2)+K3</f>
        <v>1388.88888888889</v>
      </c>
      <c r="N3" s="7">
        <f>IF(I3=1,0,N2)+L3</f>
        <v>2083.33333333333</v>
      </c>
      <c r="O3" s="7">
        <f>贷款!$B$2-M3</f>
        <v>498611.111111111</v>
      </c>
    </row>
    <row r="4" ht="22.5" customHeight="1" spans="1:15">
      <c r="A4" s="5">
        <v>2</v>
      </c>
      <c r="B4" s="8">
        <f>PMT(贷款!$B$4/12,贷款!$B$3*12,-贷款!$B$2)</f>
        <v>2684.1081150607</v>
      </c>
      <c r="C4" s="9">
        <f>PPMT(贷款!$B$4/12,$A4,贷款!$B$3*12,-贷款!$B$2)</f>
        <v>603.278009984563</v>
      </c>
      <c r="D4" s="9">
        <f>IPMT(贷款!$B$4/12,$A4,贷款!$B$3*12,-贷款!$B$2)</f>
        <v>2080.83010507614</v>
      </c>
      <c r="E4" s="9">
        <f t="shared" si="0"/>
        <v>1204.05279171193</v>
      </c>
      <c r="F4" s="9">
        <f>B4*A4-E4</f>
        <v>4164.16343840947</v>
      </c>
      <c r="G4" s="9">
        <f>贷款!$B$2-E4</f>
        <v>498795.947208288</v>
      </c>
      <c r="I4" s="5">
        <v>2</v>
      </c>
      <c r="J4" s="8">
        <f>K4+L4</f>
        <v>3460.64814814815</v>
      </c>
      <c r="K4" s="9">
        <f>贷款!$B$2/(贷款!$B$3*12)</f>
        <v>1388.88888888889</v>
      </c>
      <c r="L4" s="9">
        <f>(贷款!$B$4/12)*(贷款!$B$2-IF(I4=1,0,M4))</f>
        <v>2071.75925925926</v>
      </c>
      <c r="M4" s="9">
        <f>IF(I4=1,0,M3)+K4</f>
        <v>2777.77777777778</v>
      </c>
      <c r="N4" s="9">
        <f>IF(I4=1,0,N3)+L4</f>
        <v>4155.09259259259</v>
      </c>
      <c r="O4" s="9">
        <f>贷款!$B$2-M4</f>
        <v>497222.222222222</v>
      </c>
    </row>
    <row r="5" ht="22.5" customHeight="1" spans="1:15">
      <c r="A5" s="5">
        <v>3</v>
      </c>
      <c r="B5" s="6">
        <f>PMT(贷款!$B$4/12,贷款!$B$3*12,-贷款!$B$2)</f>
        <v>2684.1081150607</v>
      </c>
      <c r="C5" s="7">
        <f>PPMT(贷款!$B$4/12,$A5,贷款!$B$3*12,-贷款!$B$2)</f>
        <v>605.791668359499</v>
      </c>
      <c r="D5" s="7">
        <f>IPMT(贷款!$B$4/12,$A5,贷款!$B$3*12,-贷款!$B$2)</f>
        <v>2078.3164467012</v>
      </c>
      <c r="E5" s="7">
        <f t="shared" si="0"/>
        <v>1809.84446007143</v>
      </c>
      <c r="F5" s="7">
        <f t="shared" ref="F5:F68" si="1">B5*A5-E5</f>
        <v>6242.47988511067</v>
      </c>
      <c r="G5" s="7">
        <f>贷款!$B$2-E5</f>
        <v>498190.155539929</v>
      </c>
      <c r="I5" s="5">
        <v>3</v>
      </c>
      <c r="J5" s="6">
        <f t="shared" ref="J5:J68" si="2">K5+L5</f>
        <v>3454.86111111111</v>
      </c>
      <c r="K5" s="7">
        <f>贷款!$B$2/(贷款!$B$3*12)</f>
        <v>1388.88888888889</v>
      </c>
      <c r="L5" s="7">
        <f>(贷款!$B$4/12)*(贷款!$B$2-IF(I5=1,0,M5))</f>
        <v>2065.97222222222</v>
      </c>
      <c r="M5" s="7">
        <f t="shared" ref="M5:M68" si="3">IF(I5=1,0,M4)+K5</f>
        <v>4166.66666666667</v>
      </c>
      <c r="N5" s="7">
        <f t="shared" ref="N5:N68" si="4">IF(I5=1,0,N4)+L5</f>
        <v>6221.06481481482</v>
      </c>
      <c r="O5" s="7">
        <f>贷款!$B$2-M5</f>
        <v>495833.333333333</v>
      </c>
    </row>
    <row r="6" ht="22.5" customHeight="1" spans="1:15">
      <c r="A6" s="5">
        <v>4</v>
      </c>
      <c r="B6" s="8">
        <f>PMT(贷款!$B$4/12,贷款!$B$3*12,-贷款!$B$2)</f>
        <v>2684.1081150607</v>
      </c>
      <c r="C6" s="9">
        <f>PPMT(贷款!$B$4/12,$A6,贷款!$B$3*12,-贷款!$B$2)</f>
        <v>608.315800310997</v>
      </c>
      <c r="D6" s="9">
        <f>IPMT(贷款!$B$4/12,$A6,贷款!$B$3*12,-贷款!$B$2)</f>
        <v>2075.7923147497</v>
      </c>
      <c r="E6" s="9">
        <f t="shared" si="0"/>
        <v>2418.16026038242</v>
      </c>
      <c r="F6" s="9">
        <f t="shared" si="1"/>
        <v>8318.27219986038</v>
      </c>
      <c r="G6" s="9">
        <f>贷款!$B$2-E6</f>
        <v>497581.839739618</v>
      </c>
      <c r="I6" s="5">
        <v>4</v>
      </c>
      <c r="J6" s="8">
        <f t="shared" si="2"/>
        <v>3449.07407407407</v>
      </c>
      <c r="K6" s="9">
        <f>贷款!$B$2/(贷款!$B$3*12)</f>
        <v>1388.88888888889</v>
      </c>
      <c r="L6" s="9">
        <f>(贷款!$B$4/12)*(贷款!$B$2-IF(I6=1,0,M6))</f>
        <v>2060.18518518519</v>
      </c>
      <c r="M6" s="9">
        <f t="shared" si="3"/>
        <v>5555.55555555556</v>
      </c>
      <c r="N6" s="9">
        <f t="shared" si="4"/>
        <v>8281.25</v>
      </c>
      <c r="O6" s="9">
        <f>贷款!$B$2-M6</f>
        <v>494444.444444444</v>
      </c>
    </row>
    <row r="7" ht="22.5" customHeight="1" spans="1:15">
      <c r="A7" s="5">
        <v>5</v>
      </c>
      <c r="B7" s="6">
        <f>PMT(贷款!$B$4/12,贷款!$B$3*12,-贷款!$B$2)</f>
        <v>2684.1081150607</v>
      </c>
      <c r="C7" s="7">
        <f>PPMT(贷款!$B$4/12,$A7,贷款!$B$3*12,-贷款!$B$2)</f>
        <v>610.850449478959</v>
      </c>
      <c r="D7" s="7">
        <f>IPMT(贷款!$B$4/12,$A7,贷款!$B$3*12,-贷款!$B$2)</f>
        <v>2073.25766558174</v>
      </c>
      <c r="E7" s="7">
        <f t="shared" si="0"/>
        <v>3029.01070986138</v>
      </c>
      <c r="F7" s="7">
        <f t="shared" si="1"/>
        <v>10391.5298654421</v>
      </c>
      <c r="G7" s="7">
        <f>贷款!$B$2-E7</f>
        <v>496970.989290139</v>
      </c>
      <c r="I7" s="5">
        <v>5</v>
      </c>
      <c r="J7" s="6">
        <f t="shared" si="2"/>
        <v>3443.28703703704</v>
      </c>
      <c r="K7" s="7">
        <f>贷款!$B$2/(贷款!$B$3*12)</f>
        <v>1388.88888888889</v>
      </c>
      <c r="L7" s="7">
        <f>(贷款!$B$4/12)*(贷款!$B$2-IF(I7=1,0,M7))</f>
        <v>2054.39814814815</v>
      </c>
      <c r="M7" s="7">
        <f t="shared" si="3"/>
        <v>6944.44444444444</v>
      </c>
      <c r="N7" s="7">
        <f t="shared" si="4"/>
        <v>10335.6481481481</v>
      </c>
      <c r="O7" s="7">
        <f>贷款!$B$2-M7</f>
        <v>493055.555555556</v>
      </c>
    </row>
    <row r="8" ht="22.5" customHeight="1" spans="1:15">
      <c r="A8" s="5">
        <v>6</v>
      </c>
      <c r="B8" s="8">
        <f>PMT(贷款!$B$4/12,贷款!$B$3*12,-贷款!$B$2)</f>
        <v>2684.1081150607</v>
      </c>
      <c r="C8" s="9">
        <f>PPMT(贷款!$B$4/12,$A8,贷款!$B$3*12,-贷款!$B$2)</f>
        <v>613.395659685121</v>
      </c>
      <c r="D8" s="9">
        <f>IPMT(贷款!$B$4/12,$A8,贷款!$B$3*12,-贷款!$B$2)</f>
        <v>2070.71245537558</v>
      </c>
      <c r="E8" s="9">
        <f t="shared" si="0"/>
        <v>3642.4063695465</v>
      </c>
      <c r="F8" s="9">
        <f t="shared" si="1"/>
        <v>12462.2423208177</v>
      </c>
      <c r="G8" s="9">
        <f>贷款!$B$2-E8</f>
        <v>496357.593630454</v>
      </c>
      <c r="I8" s="5">
        <v>6</v>
      </c>
      <c r="J8" s="8">
        <f t="shared" si="2"/>
        <v>3437.5</v>
      </c>
      <c r="K8" s="9">
        <f>贷款!$B$2/(贷款!$B$3*12)</f>
        <v>1388.88888888889</v>
      </c>
      <c r="L8" s="9">
        <f>(贷款!$B$4/12)*(贷款!$B$2-IF(I8=1,0,M8))</f>
        <v>2048.61111111111</v>
      </c>
      <c r="M8" s="9">
        <f t="shared" si="3"/>
        <v>8333.33333333333</v>
      </c>
      <c r="N8" s="9">
        <f t="shared" si="4"/>
        <v>12384.2592592593</v>
      </c>
      <c r="O8" s="9">
        <f>贷款!$B$2-M8</f>
        <v>491666.666666667</v>
      </c>
    </row>
    <row r="9" ht="22.5" customHeight="1" spans="1:15">
      <c r="A9" s="5">
        <v>7</v>
      </c>
      <c r="B9" s="6">
        <f>PMT(贷款!$B$4/12,贷款!$B$3*12,-贷款!$B$2)</f>
        <v>2684.1081150607</v>
      </c>
      <c r="C9" s="7">
        <f>PPMT(贷款!$B$4/12,$A9,贷款!$B$3*12,-贷款!$B$2)</f>
        <v>615.951474933809</v>
      </c>
      <c r="D9" s="7">
        <f>IPMT(贷款!$B$4/12,$A9,贷款!$B$3*12,-贷款!$B$2)</f>
        <v>2068.15664012689</v>
      </c>
      <c r="E9" s="7">
        <f t="shared" si="0"/>
        <v>4258.35784448031</v>
      </c>
      <c r="F9" s="7">
        <f t="shared" si="1"/>
        <v>14530.3989609446</v>
      </c>
      <c r="G9" s="7">
        <f>贷款!$B$2-E9</f>
        <v>495741.64215552</v>
      </c>
      <c r="I9" s="5">
        <v>7</v>
      </c>
      <c r="J9" s="6">
        <f t="shared" si="2"/>
        <v>3431.71296296296</v>
      </c>
      <c r="K9" s="7">
        <f>贷款!$B$2/(贷款!$B$3*12)</f>
        <v>1388.88888888889</v>
      </c>
      <c r="L9" s="7">
        <f>(贷款!$B$4/12)*(贷款!$B$2-IF(I9=1,0,M9))</f>
        <v>2042.82407407407</v>
      </c>
      <c r="M9" s="7">
        <f t="shared" si="3"/>
        <v>9722.22222222222</v>
      </c>
      <c r="N9" s="7">
        <f t="shared" si="4"/>
        <v>14427.0833333333</v>
      </c>
      <c r="O9" s="7">
        <f>贷款!$B$2-M9</f>
        <v>490277.777777778</v>
      </c>
    </row>
    <row r="10" ht="22.5" customHeight="1" spans="1:15">
      <c r="A10" s="5">
        <v>8</v>
      </c>
      <c r="B10" s="8">
        <f>PMT(贷款!$B$4/12,贷款!$B$3*12,-贷款!$B$2)</f>
        <v>2684.1081150607</v>
      </c>
      <c r="C10" s="9">
        <f>PPMT(贷款!$B$4/12,$A10,贷款!$B$3*12,-贷款!$B$2)</f>
        <v>618.5179394127</v>
      </c>
      <c r="D10" s="9">
        <f>IPMT(贷款!$B$4/12,$A10,贷款!$B$3*12,-贷款!$B$2)</f>
        <v>2065.590175648</v>
      </c>
      <c r="E10" s="9">
        <f t="shared" si="0"/>
        <v>4876.87578389301</v>
      </c>
      <c r="F10" s="9">
        <f t="shared" si="1"/>
        <v>16595.9891365926</v>
      </c>
      <c r="G10" s="9">
        <f>贷款!$B$2-E10</f>
        <v>495123.124216107</v>
      </c>
      <c r="I10" s="5">
        <v>8</v>
      </c>
      <c r="J10" s="8">
        <f t="shared" si="2"/>
        <v>3425.92592592593</v>
      </c>
      <c r="K10" s="9">
        <f>贷款!$B$2/(贷款!$B$3*12)</f>
        <v>1388.88888888889</v>
      </c>
      <c r="L10" s="9">
        <f>(贷款!$B$4/12)*(贷款!$B$2-IF(I10=1,0,M10))</f>
        <v>2037.03703703704</v>
      </c>
      <c r="M10" s="9">
        <f t="shared" si="3"/>
        <v>11111.1111111111</v>
      </c>
      <c r="N10" s="9">
        <f t="shared" si="4"/>
        <v>16464.1203703704</v>
      </c>
      <c r="O10" s="9">
        <f>贷款!$B$2-M10</f>
        <v>488888.888888889</v>
      </c>
    </row>
    <row r="11" ht="22.5" customHeight="1" spans="1:15">
      <c r="A11" s="5">
        <v>9</v>
      </c>
      <c r="B11" s="6">
        <f>PMT(贷款!$B$4/12,贷款!$B$3*12,-贷款!$B$2)</f>
        <v>2684.1081150607</v>
      </c>
      <c r="C11" s="7">
        <f>PPMT(贷款!$B$4/12,$A11,贷款!$B$3*12,-贷款!$B$2)</f>
        <v>621.095097493586</v>
      </c>
      <c r="D11" s="7">
        <f>IPMT(贷款!$B$4/12,$A11,贷款!$B$3*12,-贷款!$B$2)</f>
        <v>2063.01301756711</v>
      </c>
      <c r="E11" s="7">
        <f t="shared" si="0"/>
        <v>5497.9708813866</v>
      </c>
      <c r="F11" s="7">
        <f t="shared" si="1"/>
        <v>18659.0021541597</v>
      </c>
      <c r="G11" s="7">
        <f>贷款!$B$2-E11</f>
        <v>494502.029118613</v>
      </c>
      <c r="I11" s="5">
        <v>9</v>
      </c>
      <c r="J11" s="6">
        <f t="shared" si="2"/>
        <v>3420.13888888889</v>
      </c>
      <c r="K11" s="7">
        <f>贷款!$B$2/(贷款!$B$3*12)</f>
        <v>1388.88888888889</v>
      </c>
      <c r="L11" s="7">
        <f>(贷款!$B$4/12)*(贷款!$B$2-IF(I11=1,0,M11))</f>
        <v>2031.25</v>
      </c>
      <c r="M11" s="7">
        <f t="shared" si="3"/>
        <v>12500</v>
      </c>
      <c r="N11" s="7">
        <f t="shared" si="4"/>
        <v>18495.3703703704</v>
      </c>
      <c r="O11" s="7">
        <f>贷款!$B$2-M11</f>
        <v>487500</v>
      </c>
    </row>
    <row r="12" ht="22.5" customHeight="1" spans="1:15">
      <c r="A12" s="5">
        <v>10</v>
      </c>
      <c r="B12" s="8">
        <f>PMT(贷款!$B$4/12,贷款!$B$3*12,-贷款!$B$2)</f>
        <v>2684.1081150607</v>
      </c>
      <c r="C12" s="9">
        <f>PPMT(贷款!$B$4/12,$A12,贷款!$B$3*12,-贷款!$B$2)</f>
        <v>623.682993733143</v>
      </c>
      <c r="D12" s="9">
        <f>IPMT(贷款!$B$4/12,$A12,贷款!$B$3*12,-贷款!$B$2)</f>
        <v>2060.42512132756</v>
      </c>
      <c r="E12" s="9">
        <f t="shared" si="0"/>
        <v>6121.65387511974</v>
      </c>
      <c r="F12" s="9">
        <f t="shared" si="1"/>
        <v>20719.4272754873</v>
      </c>
      <c r="G12" s="9">
        <f>贷款!$B$2-E12</f>
        <v>493878.34612488</v>
      </c>
      <c r="I12" s="5">
        <v>10</v>
      </c>
      <c r="J12" s="8">
        <f t="shared" si="2"/>
        <v>3414.35185185185</v>
      </c>
      <c r="K12" s="9">
        <f>贷款!$B$2/(贷款!$B$3*12)</f>
        <v>1388.88888888889</v>
      </c>
      <c r="L12" s="9">
        <f>(贷款!$B$4/12)*(贷款!$B$2-IF(I12=1,0,M12))</f>
        <v>2025.46296296296</v>
      </c>
      <c r="M12" s="9">
        <f t="shared" si="3"/>
        <v>13888.8888888889</v>
      </c>
      <c r="N12" s="9">
        <f t="shared" si="4"/>
        <v>20520.8333333333</v>
      </c>
      <c r="O12" s="9">
        <f>贷款!$B$2-M12</f>
        <v>486111.111111111</v>
      </c>
    </row>
    <row r="13" ht="22.5" customHeight="1" spans="1:15">
      <c r="A13" s="5">
        <v>11</v>
      </c>
      <c r="B13" s="6">
        <f>PMT(贷款!$B$4/12,贷款!$B$3*12,-贷款!$B$2)</f>
        <v>2684.1081150607</v>
      </c>
      <c r="C13" s="7">
        <f>PPMT(贷款!$B$4/12,$A13,贷款!$B$3*12,-贷款!$B$2)</f>
        <v>626.281672873698</v>
      </c>
      <c r="D13" s="7">
        <f>IPMT(贷款!$B$4/12,$A13,贷款!$B$3*12,-贷款!$B$2)</f>
        <v>2057.826442187</v>
      </c>
      <c r="E13" s="7">
        <f t="shared" si="0"/>
        <v>6747.93554799344</v>
      </c>
      <c r="F13" s="7">
        <f t="shared" si="1"/>
        <v>22777.2537176743</v>
      </c>
      <c r="G13" s="7">
        <f>贷款!$B$2-E13</f>
        <v>493252.064452007</v>
      </c>
      <c r="I13" s="5">
        <v>11</v>
      </c>
      <c r="J13" s="6">
        <f t="shared" si="2"/>
        <v>3408.56481481481</v>
      </c>
      <c r="K13" s="7">
        <f>贷款!$B$2/(贷款!$B$3*12)</f>
        <v>1388.88888888889</v>
      </c>
      <c r="L13" s="7">
        <f>(贷款!$B$4/12)*(贷款!$B$2-IF(I13=1,0,M13))</f>
        <v>2019.67592592593</v>
      </c>
      <c r="M13" s="7">
        <f t="shared" si="3"/>
        <v>15277.7777777778</v>
      </c>
      <c r="N13" s="7">
        <f t="shared" si="4"/>
        <v>22540.5092592593</v>
      </c>
      <c r="O13" s="7">
        <f>贷款!$B$2-M13</f>
        <v>484722.222222222</v>
      </c>
    </row>
    <row r="14" ht="22.5" customHeight="1" spans="1:15">
      <c r="A14" s="5">
        <v>12</v>
      </c>
      <c r="B14" s="8">
        <f>PMT(贷款!$B$4/12,贷款!$B$3*12,-贷款!$B$2)</f>
        <v>2684.1081150607</v>
      </c>
      <c r="C14" s="9">
        <f>PPMT(贷款!$B$4/12,$A14,贷款!$B$3*12,-贷款!$B$2)</f>
        <v>628.891179844005</v>
      </c>
      <c r="D14" s="9">
        <f>IPMT(贷款!$B$4/12,$A14,贷款!$B$3*12,-贷款!$B$2)</f>
        <v>2055.21693521669</v>
      </c>
      <c r="E14" s="9">
        <f t="shared" si="0"/>
        <v>7376.82672783745</v>
      </c>
      <c r="F14" s="9">
        <f t="shared" si="1"/>
        <v>24832.470652891</v>
      </c>
      <c r="G14" s="9">
        <f>贷款!$B$2-E14</f>
        <v>492623.173272163</v>
      </c>
      <c r="I14" s="5">
        <v>12</v>
      </c>
      <c r="J14" s="8">
        <f t="shared" si="2"/>
        <v>3402.77777777778</v>
      </c>
      <c r="K14" s="9">
        <f>贷款!$B$2/(贷款!$B$3*12)</f>
        <v>1388.88888888889</v>
      </c>
      <c r="L14" s="9">
        <f>(贷款!$B$4/12)*(贷款!$B$2-IF(I14=1,0,M14))</f>
        <v>2013.88888888889</v>
      </c>
      <c r="M14" s="9">
        <f t="shared" si="3"/>
        <v>16666.6666666667</v>
      </c>
      <c r="N14" s="9">
        <f t="shared" si="4"/>
        <v>24554.3981481481</v>
      </c>
      <c r="O14" s="9">
        <f>贷款!$B$2-M14</f>
        <v>483333.333333333</v>
      </c>
    </row>
    <row r="15" ht="22.5" customHeight="1" spans="1:15">
      <c r="A15" s="5">
        <v>13</v>
      </c>
      <c r="B15" s="6">
        <f>PMT(贷款!$B$4/12,贷款!$B$3*12,-贷款!$B$2)</f>
        <v>2684.1081150607</v>
      </c>
      <c r="C15" s="7">
        <f>PPMT(贷款!$B$4/12,$A15,贷款!$B$3*12,-贷款!$B$2)</f>
        <v>631.511559760022</v>
      </c>
      <c r="D15" s="7">
        <f>IPMT(贷款!$B$4/12,$A15,贷款!$B$3*12,-贷款!$B$2)</f>
        <v>2052.59655530068</v>
      </c>
      <c r="E15" s="7">
        <f t="shared" si="0"/>
        <v>8008.33828759747</v>
      </c>
      <c r="F15" s="7">
        <f t="shared" si="1"/>
        <v>26885.0672081916</v>
      </c>
      <c r="G15" s="7">
        <f>贷款!$B$2-E15</f>
        <v>491991.661712403</v>
      </c>
      <c r="I15" s="5">
        <v>13</v>
      </c>
      <c r="J15" s="6">
        <f t="shared" si="2"/>
        <v>3396.99074074074</v>
      </c>
      <c r="K15" s="7">
        <f>贷款!$B$2/(贷款!$B$3*12)</f>
        <v>1388.88888888889</v>
      </c>
      <c r="L15" s="7">
        <f>(贷款!$B$4/12)*(贷款!$B$2-IF(I15=1,0,M15))</f>
        <v>2008.10185185185</v>
      </c>
      <c r="M15" s="7">
        <f t="shared" si="3"/>
        <v>18055.5555555556</v>
      </c>
      <c r="N15" s="7">
        <f t="shared" si="4"/>
        <v>26562.5</v>
      </c>
      <c r="O15" s="7">
        <f>贷款!$B$2-M15</f>
        <v>481944.444444444</v>
      </c>
    </row>
    <row r="16" ht="22.5" customHeight="1" spans="1:15">
      <c r="A16" s="5">
        <v>14</v>
      </c>
      <c r="B16" s="8">
        <f>PMT(贷款!$B$4/12,贷款!$B$3*12,-贷款!$B$2)</f>
        <v>2684.1081150607</v>
      </c>
      <c r="C16" s="9">
        <f>PPMT(贷款!$B$4/12,$A16,贷款!$B$3*12,-贷款!$B$2)</f>
        <v>634.142857925688</v>
      </c>
      <c r="D16" s="9">
        <f>IPMT(贷款!$B$4/12,$A16,贷款!$B$3*12,-贷款!$B$2)</f>
        <v>2049.96525713501</v>
      </c>
      <c r="E16" s="9">
        <f t="shared" si="0"/>
        <v>8642.48114552316</v>
      </c>
      <c r="F16" s="9">
        <f t="shared" si="1"/>
        <v>28935.0324653267</v>
      </c>
      <c r="G16" s="9">
        <f>贷款!$B$2-E16</f>
        <v>491357.518854477</v>
      </c>
      <c r="I16" s="5">
        <v>14</v>
      </c>
      <c r="J16" s="8">
        <f t="shared" si="2"/>
        <v>3391.2037037037</v>
      </c>
      <c r="K16" s="9">
        <f>贷款!$B$2/(贷款!$B$3*12)</f>
        <v>1388.88888888889</v>
      </c>
      <c r="L16" s="9">
        <f>(贷款!$B$4/12)*(贷款!$B$2-IF(I16=1,0,M16))</f>
        <v>2002.31481481481</v>
      </c>
      <c r="M16" s="9">
        <f t="shared" si="3"/>
        <v>19444.4444444444</v>
      </c>
      <c r="N16" s="9">
        <f t="shared" si="4"/>
        <v>28564.8148148148</v>
      </c>
      <c r="O16" s="9">
        <f>贷款!$B$2-M16</f>
        <v>480555.555555556</v>
      </c>
    </row>
    <row r="17" ht="22.5" customHeight="1" spans="1:15">
      <c r="A17" s="5">
        <v>15</v>
      </c>
      <c r="B17" s="6">
        <f>PMT(贷款!$B$4/12,贷款!$B$3*12,-贷款!$B$2)</f>
        <v>2684.1081150607</v>
      </c>
      <c r="C17" s="7">
        <f>PPMT(贷款!$B$4/12,$A17,贷款!$B$3*12,-贷款!$B$2)</f>
        <v>636.785119833712</v>
      </c>
      <c r="D17" s="7">
        <f>IPMT(贷款!$B$4/12,$A17,贷款!$B$3*12,-贷款!$B$2)</f>
        <v>2047.32299522699</v>
      </c>
      <c r="E17" s="7">
        <f t="shared" si="0"/>
        <v>9279.26626535687</v>
      </c>
      <c r="F17" s="7">
        <f t="shared" si="1"/>
        <v>30982.3554605536</v>
      </c>
      <c r="G17" s="7">
        <f>贷款!$B$2-E17</f>
        <v>490720.733734643</v>
      </c>
      <c r="I17" s="5">
        <v>15</v>
      </c>
      <c r="J17" s="6">
        <f t="shared" si="2"/>
        <v>3385.41666666667</v>
      </c>
      <c r="K17" s="7">
        <f>贷款!$B$2/(贷款!$B$3*12)</f>
        <v>1388.88888888889</v>
      </c>
      <c r="L17" s="7">
        <f>(贷款!$B$4/12)*(贷款!$B$2-IF(I17=1,0,M17))</f>
        <v>1996.52777777778</v>
      </c>
      <c r="M17" s="7">
        <f t="shared" si="3"/>
        <v>20833.3333333333</v>
      </c>
      <c r="N17" s="7">
        <f t="shared" si="4"/>
        <v>30561.3425925926</v>
      </c>
      <c r="O17" s="7">
        <f>贷款!$B$2-M17</f>
        <v>479166.666666667</v>
      </c>
    </row>
    <row r="18" ht="22.5" customHeight="1" spans="1:15">
      <c r="A18" s="5">
        <v>16</v>
      </c>
      <c r="B18" s="8">
        <f>PMT(贷款!$B$4/12,贷款!$B$3*12,-贷款!$B$2)</f>
        <v>2684.1081150607</v>
      </c>
      <c r="C18" s="9">
        <f>PPMT(贷款!$B$4/12,$A18,贷款!$B$3*12,-贷款!$B$2)</f>
        <v>639.438391166352</v>
      </c>
      <c r="D18" s="9">
        <f>IPMT(贷款!$B$4/12,$A18,贷款!$B$3*12,-贷款!$B$2)</f>
        <v>2044.66972389435</v>
      </c>
      <c r="E18" s="9">
        <f t="shared" si="0"/>
        <v>9918.70465652322</v>
      </c>
      <c r="F18" s="9">
        <f t="shared" si="1"/>
        <v>33027.025184448</v>
      </c>
      <c r="G18" s="9">
        <f>贷款!$B$2-E18</f>
        <v>490081.295343477</v>
      </c>
      <c r="I18" s="5">
        <v>16</v>
      </c>
      <c r="J18" s="8">
        <f t="shared" si="2"/>
        <v>3379.62962962963</v>
      </c>
      <c r="K18" s="9">
        <f>贷款!$B$2/(贷款!$B$3*12)</f>
        <v>1388.88888888889</v>
      </c>
      <c r="L18" s="9">
        <f>(贷款!$B$4/12)*(贷款!$B$2-IF(I18=1,0,M18))</f>
        <v>1990.74074074074</v>
      </c>
      <c r="M18" s="9">
        <f t="shared" si="3"/>
        <v>22222.2222222222</v>
      </c>
      <c r="N18" s="9">
        <f t="shared" si="4"/>
        <v>32552.0833333333</v>
      </c>
      <c r="O18" s="9">
        <f>贷款!$B$2-M18</f>
        <v>477777.777777778</v>
      </c>
    </row>
    <row r="19" ht="22.5" customHeight="1" spans="1:15">
      <c r="A19" s="5">
        <v>17</v>
      </c>
      <c r="B19" s="6">
        <f>PMT(贷款!$B$4/12,贷款!$B$3*12,-贷款!$B$2)</f>
        <v>2684.1081150607</v>
      </c>
      <c r="C19" s="7">
        <f>PPMT(贷款!$B$4/12,$A19,贷款!$B$3*12,-贷款!$B$2)</f>
        <v>642.102717796212</v>
      </c>
      <c r="D19" s="7">
        <f>IPMT(贷款!$B$4/12,$A19,贷款!$B$3*12,-贷款!$B$2)</f>
        <v>2042.00539726449</v>
      </c>
      <c r="E19" s="7">
        <f t="shared" si="0"/>
        <v>10560.8073743194</v>
      </c>
      <c r="F19" s="7">
        <f t="shared" si="1"/>
        <v>35069.0305817125</v>
      </c>
      <c r="G19" s="7">
        <f>贷款!$B$2-E19</f>
        <v>489439.192625681</v>
      </c>
      <c r="I19" s="5">
        <v>17</v>
      </c>
      <c r="J19" s="6">
        <f t="shared" si="2"/>
        <v>3373.84259259259</v>
      </c>
      <c r="K19" s="7">
        <f>贷款!$B$2/(贷款!$B$3*12)</f>
        <v>1388.88888888889</v>
      </c>
      <c r="L19" s="7">
        <f>(贷款!$B$4/12)*(贷款!$B$2-IF(I19=1,0,M19))</f>
        <v>1984.9537037037</v>
      </c>
      <c r="M19" s="7">
        <f t="shared" si="3"/>
        <v>23611.1111111111</v>
      </c>
      <c r="N19" s="7">
        <f t="shared" si="4"/>
        <v>34537.037037037</v>
      </c>
      <c r="O19" s="7">
        <f>贷款!$B$2-M19</f>
        <v>476388.888888889</v>
      </c>
    </row>
    <row r="20" ht="22.5" customHeight="1" spans="1:15">
      <c r="A20" s="5">
        <v>18</v>
      </c>
      <c r="B20" s="8">
        <f>PMT(贷款!$B$4/12,贷款!$B$3*12,-贷款!$B$2)</f>
        <v>2684.1081150607</v>
      </c>
      <c r="C20" s="9">
        <f>PPMT(贷款!$B$4/12,$A20,贷款!$B$3*12,-贷款!$B$2)</f>
        <v>644.77814578703</v>
      </c>
      <c r="D20" s="9">
        <f>IPMT(贷款!$B$4/12,$A20,贷款!$B$3*12,-贷款!$B$2)</f>
        <v>2039.32996927367</v>
      </c>
      <c r="E20" s="9">
        <f t="shared" si="0"/>
        <v>11205.5855201065</v>
      </c>
      <c r="F20" s="9">
        <f t="shared" si="1"/>
        <v>37108.3605509861</v>
      </c>
      <c r="G20" s="9">
        <f>贷款!$B$2-E20</f>
        <v>488794.414479894</v>
      </c>
      <c r="I20" s="5">
        <v>18</v>
      </c>
      <c r="J20" s="8">
        <f t="shared" si="2"/>
        <v>3368.05555555556</v>
      </c>
      <c r="K20" s="9">
        <f>贷款!$B$2/(贷款!$B$3*12)</f>
        <v>1388.88888888889</v>
      </c>
      <c r="L20" s="9">
        <f>(贷款!$B$4/12)*(贷款!$B$2-IF(I20=1,0,M20))</f>
        <v>1979.16666666667</v>
      </c>
      <c r="M20" s="9">
        <f t="shared" si="3"/>
        <v>25000</v>
      </c>
      <c r="N20" s="9">
        <f t="shared" si="4"/>
        <v>36516.2037037037</v>
      </c>
      <c r="O20" s="9">
        <f>贷款!$B$2-M20</f>
        <v>475000</v>
      </c>
    </row>
    <row r="21" ht="22.5" customHeight="1" spans="1:15">
      <c r="A21" s="5">
        <v>19</v>
      </c>
      <c r="B21" s="6">
        <f>PMT(贷款!$B$4/12,贷款!$B$3*12,-贷款!$B$2)</f>
        <v>2684.1081150607</v>
      </c>
      <c r="C21" s="7">
        <f>PPMT(贷款!$B$4/12,$A21,贷款!$B$3*12,-贷款!$B$2)</f>
        <v>647.464721394476</v>
      </c>
      <c r="D21" s="7">
        <f>IPMT(贷款!$B$4/12,$A21,贷款!$B$3*12,-贷款!$B$2)</f>
        <v>2036.64339366622</v>
      </c>
      <c r="E21" s="7">
        <f t="shared" si="0"/>
        <v>11853.0502415009</v>
      </c>
      <c r="F21" s="7">
        <f t="shared" si="1"/>
        <v>39145.0039446524</v>
      </c>
      <c r="G21" s="7">
        <f>贷款!$B$2-E21</f>
        <v>488146.949758499</v>
      </c>
      <c r="I21" s="5">
        <v>19</v>
      </c>
      <c r="J21" s="6">
        <f t="shared" si="2"/>
        <v>3362.26851851852</v>
      </c>
      <c r="K21" s="7">
        <f>贷款!$B$2/(贷款!$B$3*12)</f>
        <v>1388.88888888889</v>
      </c>
      <c r="L21" s="7">
        <f>(贷款!$B$4/12)*(贷款!$B$2-IF(I21=1,0,M21))</f>
        <v>1973.37962962963</v>
      </c>
      <c r="M21" s="7">
        <f t="shared" si="3"/>
        <v>26388.8888888889</v>
      </c>
      <c r="N21" s="7">
        <f t="shared" si="4"/>
        <v>38489.5833333333</v>
      </c>
      <c r="O21" s="7">
        <f>贷款!$B$2-M21</f>
        <v>473611.111111111</v>
      </c>
    </row>
    <row r="22" ht="22.5" customHeight="1" spans="1:15">
      <c r="A22" s="5">
        <v>20</v>
      </c>
      <c r="B22" s="8">
        <f>PMT(贷款!$B$4/12,贷款!$B$3*12,-贷款!$B$2)</f>
        <v>2684.1081150607</v>
      </c>
      <c r="C22" s="9">
        <f>PPMT(贷款!$B$4/12,$A22,贷款!$B$3*12,-贷款!$B$2)</f>
        <v>650.162491066953</v>
      </c>
      <c r="D22" s="9">
        <f>IPMT(贷款!$B$4/12,$A22,贷款!$B$3*12,-贷款!$B$2)</f>
        <v>2033.94562399375</v>
      </c>
      <c r="E22" s="9">
        <f t="shared" si="0"/>
        <v>12503.2127325679</v>
      </c>
      <c r="F22" s="9">
        <f t="shared" si="1"/>
        <v>41178.9495686461</v>
      </c>
      <c r="G22" s="9">
        <f>贷款!$B$2-E22</f>
        <v>487496.787267432</v>
      </c>
      <c r="I22" s="5">
        <v>20</v>
      </c>
      <c r="J22" s="8">
        <f t="shared" si="2"/>
        <v>3356.48148148148</v>
      </c>
      <c r="K22" s="9">
        <f>贷款!$B$2/(贷款!$B$3*12)</f>
        <v>1388.88888888889</v>
      </c>
      <c r="L22" s="9">
        <f>(贷款!$B$4/12)*(贷款!$B$2-IF(I22=1,0,M22))</f>
        <v>1967.59259259259</v>
      </c>
      <c r="M22" s="9">
        <f t="shared" si="3"/>
        <v>27777.7777777778</v>
      </c>
      <c r="N22" s="9">
        <f t="shared" si="4"/>
        <v>40457.1759259259</v>
      </c>
      <c r="O22" s="9">
        <f>贷款!$B$2-M22</f>
        <v>472222.222222222</v>
      </c>
    </row>
    <row r="23" ht="22.5" customHeight="1" spans="1:15">
      <c r="A23" s="5">
        <v>21</v>
      </c>
      <c r="B23" s="6">
        <f>PMT(贷款!$B$4/12,贷款!$B$3*12,-贷款!$B$2)</f>
        <v>2684.1081150607</v>
      </c>
      <c r="C23" s="7">
        <f>PPMT(贷款!$B$4/12,$A23,贷款!$B$3*12,-贷款!$B$2)</f>
        <v>652.871501446398</v>
      </c>
      <c r="D23" s="7">
        <f>IPMT(贷款!$B$4/12,$A23,贷款!$B$3*12,-贷款!$B$2)</f>
        <v>2031.2366136143</v>
      </c>
      <c r="E23" s="7">
        <f t="shared" si="0"/>
        <v>13156.0842340143</v>
      </c>
      <c r="F23" s="7">
        <f t="shared" si="1"/>
        <v>43210.1861822604</v>
      </c>
      <c r="G23" s="7">
        <f>贷款!$B$2-E23</f>
        <v>486843.915765986</v>
      </c>
      <c r="I23" s="5">
        <v>21</v>
      </c>
      <c r="J23" s="6">
        <f t="shared" si="2"/>
        <v>3350.69444444444</v>
      </c>
      <c r="K23" s="7">
        <f>贷款!$B$2/(贷款!$B$3*12)</f>
        <v>1388.88888888889</v>
      </c>
      <c r="L23" s="7">
        <f>(贷款!$B$4/12)*(贷款!$B$2-IF(I23=1,0,M23))</f>
        <v>1961.80555555556</v>
      </c>
      <c r="M23" s="7">
        <f t="shared" si="3"/>
        <v>29166.6666666667</v>
      </c>
      <c r="N23" s="7">
        <f t="shared" si="4"/>
        <v>42418.9814814815</v>
      </c>
      <c r="O23" s="7">
        <f>贷款!$B$2-M23</f>
        <v>470833.333333333</v>
      </c>
    </row>
    <row r="24" ht="22.5" customHeight="1" spans="1:15">
      <c r="A24" s="5">
        <v>22</v>
      </c>
      <c r="B24" s="8">
        <f>PMT(贷款!$B$4/12,贷款!$B$3*12,-贷款!$B$2)</f>
        <v>2684.1081150607</v>
      </c>
      <c r="C24" s="9">
        <f>PPMT(贷款!$B$4/12,$A24,贷款!$B$3*12,-贷款!$B$2)</f>
        <v>655.591799369092</v>
      </c>
      <c r="D24" s="9">
        <f>IPMT(贷款!$B$4/12,$A24,贷款!$B$3*12,-贷款!$B$2)</f>
        <v>2028.51631569161</v>
      </c>
      <c r="E24" s="9">
        <f t="shared" si="0"/>
        <v>13811.6760333834</v>
      </c>
      <c r="F24" s="9">
        <f t="shared" si="1"/>
        <v>45238.702497952</v>
      </c>
      <c r="G24" s="9">
        <f>贷款!$B$2-E24</f>
        <v>486188.323966617</v>
      </c>
      <c r="I24" s="5">
        <v>22</v>
      </c>
      <c r="J24" s="8">
        <f t="shared" si="2"/>
        <v>3344.90740740741</v>
      </c>
      <c r="K24" s="9">
        <f>贷款!$B$2/(贷款!$B$3*12)</f>
        <v>1388.88888888889</v>
      </c>
      <c r="L24" s="9">
        <f>(贷款!$B$4/12)*(贷款!$B$2-IF(I24=1,0,M24))</f>
        <v>1956.01851851852</v>
      </c>
      <c r="M24" s="9">
        <f t="shared" si="3"/>
        <v>30555.5555555556</v>
      </c>
      <c r="N24" s="9">
        <f t="shared" si="4"/>
        <v>44375</v>
      </c>
      <c r="O24" s="9">
        <f>贷款!$B$2-M24</f>
        <v>469444.444444444</v>
      </c>
    </row>
    <row r="25" ht="22.5" customHeight="1" spans="1:15">
      <c r="A25" s="5">
        <v>23</v>
      </c>
      <c r="B25" s="6">
        <f>PMT(贷款!$B$4/12,贷款!$B$3*12,-贷款!$B$2)</f>
        <v>2684.1081150607</v>
      </c>
      <c r="C25" s="7">
        <f>PPMT(贷款!$B$4/12,$A25,贷款!$B$3*12,-贷款!$B$2)</f>
        <v>658.323431866463</v>
      </c>
      <c r="D25" s="7">
        <f>IPMT(贷款!$B$4/12,$A25,贷款!$B$3*12,-贷款!$B$2)</f>
        <v>2025.78468319424</v>
      </c>
      <c r="E25" s="7">
        <f t="shared" si="0"/>
        <v>14469.9994652498</v>
      </c>
      <c r="F25" s="7">
        <f t="shared" si="1"/>
        <v>47264.4871811463</v>
      </c>
      <c r="G25" s="7">
        <f>贷款!$B$2-E25</f>
        <v>485530.00053475</v>
      </c>
      <c r="I25" s="5">
        <v>23</v>
      </c>
      <c r="J25" s="6">
        <f t="shared" si="2"/>
        <v>3339.12037037037</v>
      </c>
      <c r="K25" s="7">
        <f>贷款!$B$2/(贷款!$B$3*12)</f>
        <v>1388.88888888889</v>
      </c>
      <c r="L25" s="7">
        <f>(贷款!$B$4/12)*(贷款!$B$2-IF(I25=1,0,M25))</f>
        <v>1950.23148148148</v>
      </c>
      <c r="M25" s="7">
        <f t="shared" si="3"/>
        <v>31944.4444444445</v>
      </c>
      <c r="N25" s="7">
        <f t="shared" si="4"/>
        <v>46325.2314814815</v>
      </c>
      <c r="O25" s="7">
        <f>贷款!$B$2-M25</f>
        <v>468055.555555556</v>
      </c>
    </row>
    <row r="26" ht="22.5" customHeight="1" spans="1:15">
      <c r="A26" s="5">
        <v>24</v>
      </c>
      <c r="B26" s="8">
        <f>PMT(贷款!$B$4/12,贷款!$B$3*12,-贷款!$B$2)</f>
        <v>2684.1081150607</v>
      </c>
      <c r="C26" s="9">
        <f>PPMT(贷款!$B$4/12,$A26,贷款!$B$3*12,-贷款!$B$2)</f>
        <v>661.066446165906</v>
      </c>
      <c r="D26" s="9">
        <f>IPMT(贷款!$B$4/12,$A26,贷款!$B$3*12,-贷款!$B$2)</f>
        <v>2023.04166889479</v>
      </c>
      <c r="E26" s="9">
        <f t="shared" si="0"/>
        <v>15131.0659114157</v>
      </c>
      <c r="F26" s="9">
        <f t="shared" si="1"/>
        <v>49287.5288500411</v>
      </c>
      <c r="G26" s="9">
        <f>贷款!$B$2-E26</f>
        <v>484868.934088584</v>
      </c>
      <c r="I26" s="5">
        <v>24</v>
      </c>
      <c r="J26" s="8">
        <f t="shared" si="2"/>
        <v>3333.33333333333</v>
      </c>
      <c r="K26" s="9">
        <f>贷款!$B$2/(贷款!$B$3*12)</f>
        <v>1388.88888888889</v>
      </c>
      <c r="L26" s="9">
        <f>(贷款!$B$4/12)*(贷款!$B$2-IF(I26=1,0,M26))</f>
        <v>1944.44444444444</v>
      </c>
      <c r="M26" s="9">
        <f t="shared" si="3"/>
        <v>33333.3333333334</v>
      </c>
      <c r="N26" s="9">
        <f t="shared" si="4"/>
        <v>48269.6759259259</v>
      </c>
      <c r="O26" s="9">
        <f>贷款!$B$2-M26</f>
        <v>466666.666666667</v>
      </c>
    </row>
    <row r="27" ht="22.5" customHeight="1" spans="1:15">
      <c r="A27" s="5">
        <v>25</v>
      </c>
      <c r="B27" s="6">
        <f>PMT(贷款!$B$4/12,贷款!$B$3*12,-贷款!$B$2)</f>
        <v>2684.1081150607</v>
      </c>
      <c r="C27" s="7">
        <f>PPMT(贷款!$B$4/12,$A27,贷款!$B$3*12,-贷款!$B$2)</f>
        <v>663.820889691598</v>
      </c>
      <c r="D27" s="7">
        <f>IPMT(贷款!$B$4/12,$A27,贷款!$B$3*12,-贷款!$B$2)</f>
        <v>2020.2872253691</v>
      </c>
      <c r="E27" s="7">
        <f t="shared" si="0"/>
        <v>15794.8868011073</v>
      </c>
      <c r="F27" s="7">
        <f t="shared" si="1"/>
        <v>51307.8160754102</v>
      </c>
      <c r="G27" s="7">
        <f>贷款!$B$2-E27</f>
        <v>484205.113198893</v>
      </c>
      <c r="I27" s="5">
        <v>25</v>
      </c>
      <c r="J27" s="6">
        <f t="shared" si="2"/>
        <v>3327.5462962963</v>
      </c>
      <c r="K27" s="7">
        <f>贷款!$B$2/(贷款!$B$3*12)</f>
        <v>1388.88888888889</v>
      </c>
      <c r="L27" s="7">
        <f>(贷款!$B$4/12)*(贷款!$B$2-IF(I27=1,0,M27))</f>
        <v>1938.65740740741</v>
      </c>
      <c r="M27" s="7">
        <f t="shared" si="3"/>
        <v>34722.2222222222</v>
      </c>
      <c r="N27" s="7">
        <f t="shared" si="4"/>
        <v>50208.3333333333</v>
      </c>
      <c r="O27" s="7">
        <f>贷款!$B$2-M27</f>
        <v>465277.777777778</v>
      </c>
    </row>
    <row r="28" ht="22.5" customHeight="1" spans="1:15">
      <c r="A28" s="5">
        <v>26</v>
      </c>
      <c r="B28" s="8">
        <f>PMT(贷款!$B$4/12,贷款!$B$3*12,-贷款!$B$2)</f>
        <v>2684.1081150607</v>
      </c>
      <c r="C28" s="9">
        <f>PPMT(贷款!$B$4/12,$A28,贷款!$B$3*12,-贷款!$B$2)</f>
        <v>666.586810065313</v>
      </c>
      <c r="D28" s="9">
        <f>IPMT(贷款!$B$4/12,$A28,贷款!$B$3*12,-贷款!$B$2)</f>
        <v>2017.52130499539</v>
      </c>
      <c r="E28" s="9">
        <f t="shared" si="0"/>
        <v>16461.4736111727</v>
      </c>
      <c r="F28" s="9">
        <f t="shared" si="1"/>
        <v>53325.3373804055</v>
      </c>
      <c r="G28" s="9">
        <f>贷款!$B$2-E28</f>
        <v>483538.526388827</v>
      </c>
      <c r="I28" s="5">
        <v>26</v>
      </c>
      <c r="J28" s="8">
        <f t="shared" si="2"/>
        <v>3321.75925925926</v>
      </c>
      <c r="K28" s="9">
        <f>贷款!$B$2/(贷款!$B$3*12)</f>
        <v>1388.88888888889</v>
      </c>
      <c r="L28" s="9">
        <f>(贷款!$B$4/12)*(贷款!$B$2-IF(I28=1,0,M28))</f>
        <v>1932.87037037037</v>
      </c>
      <c r="M28" s="9">
        <f t="shared" si="3"/>
        <v>36111.1111111111</v>
      </c>
      <c r="N28" s="9">
        <f t="shared" si="4"/>
        <v>52141.2037037037</v>
      </c>
      <c r="O28" s="9">
        <f>贷款!$B$2-M28</f>
        <v>463888.888888889</v>
      </c>
    </row>
    <row r="29" ht="22.5" customHeight="1" spans="1:15">
      <c r="A29" s="5">
        <v>27</v>
      </c>
      <c r="B29" s="6">
        <f>PMT(贷款!$B$4/12,贷款!$B$3*12,-贷款!$B$2)</f>
        <v>2684.1081150607</v>
      </c>
      <c r="C29" s="7">
        <f>PPMT(贷款!$B$4/12,$A29,贷款!$B$3*12,-贷款!$B$2)</f>
        <v>669.364255107252</v>
      </c>
      <c r="D29" s="7">
        <f>IPMT(贷款!$B$4/12,$A29,贷款!$B$3*12,-贷款!$B$2)</f>
        <v>2014.74385995345</v>
      </c>
      <c r="E29" s="7">
        <f t="shared" si="0"/>
        <v>17130.8378662799</v>
      </c>
      <c r="F29" s="7">
        <f t="shared" si="1"/>
        <v>55340.081240359</v>
      </c>
      <c r="G29" s="7">
        <f>贷款!$B$2-E29</f>
        <v>482869.16213372</v>
      </c>
      <c r="I29" s="5">
        <v>27</v>
      </c>
      <c r="J29" s="6">
        <f t="shared" si="2"/>
        <v>3315.97222222222</v>
      </c>
      <c r="K29" s="7">
        <f>贷款!$B$2/(贷款!$B$3*12)</f>
        <v>1388.88888888889</v>
      </c>
      <c r="L29" s="7">
        <f>(贷款!$B$4/12)*(贷款!$B$2-IF(I29=1,0,M29))</f>
        <v>1927.08333333333</v>
      </c>
      <c r="M29" s="7">
        <f t="shared" si="3"/>
        <v>37500</v>
      </c>
      <c r="N29" s="7">
        <f t="shared" si="4"/>
        <v>54068.287037037</v>
      </c>
      <c r="O29" s="7">
        <f>贷款!$B$2-M29</f>
        <v>462500</v>
      </c>
    </row>
    <row r="30" ht="22.5" customHeight="1" spans="1:15">
      <c r="A30" s="5">
        <v>28</v>
      </c>
      <c r="B30" s="8">
        <f>PMT(贷款!$B$4/12,贷款!$B$3*12,-贷款!$B$2)</f>
        <v>2684.1081150607</v>
      </c>
      <c r="C30" s="9">
        <f>PPMT(贷款!$B$4/12,$A30,贷款!$B$3*12,-贷款!$B$2)</f>
        <v>672.153272836865</v>
      </c>
      <c r="D30" s="9">
        <f>IPMT(贷款!$B$4/12,$A30,贷款!$B$3*12,-贷款!$B$2)</f>
        <v>2011.95484222383</v>
      </c>
      <c r="E30" s="9">
        <f t="shared" si="0"/>
        <v>17802.9911391168</v>
      </c>
      <c r="F30" s="9">
        <f t="shared" si="1"/>
        <v>57352.0360825828</v>
      </c>
      <c r="G30" s="9">
        <f>贷款!$B$2-E30</f>
        <v>482197.008860883</v>
      </c>
      <c r="I30" s="5">
        <v>28</v>
      </c>
      <c r="J30" s="8">
        <f t="shared" si="2"/>
        <v>3310.18518518519</v>
      </c>
      <c r="K30" s="9">
        <f>贷款!$B$2/(贷款!$B$3*12)</f>
        <v>1388.88888888889</v>
      </c>
      <c r="L30" s="9">
        <f>(贷款!$B$4/12)*(贷款!$B$2-IF(I30=1,0,M30))</f>
        <v>1921.2962962963</v>
      </c>
      <c r="M30" s="9">
        <f t="shared" si="3"/>
        <v>38888.8888888889</v>
      </c>
      <c r="N30" s="9">
        <f t="shared" si="4"/>
        <v>55989.5833333333</v>
      </c>
      <c r="O30" s="9">
        <f>贷款!$B$2-M30</f>
        <v>461111.111111111</v>
      </c>
    </row>
    <row r="31" ht="22.5" customHeight="1" spans="1:15">
      <c r="A31" s="5">
        <v>29</v>
      </c>
      <c r="B31" s="6">
        <f>PMT(贷款!$B$4/12,贷款!$B$3*12,-贷款!$B$2)</f>
        <v>2684.1081150607</v>
      </c>
      <c r="C31" s="7">
        <f>PPMT(贷款!$B$4/12,$A31,贷款!$B$3*12,-贷款!$B$2)</f>
        <v>674.953911473685</v>
      </c>
      <c r="D31" s="7">
        <f>IPMT(贷款!$B$4/12,$A31,贷款!$B$3*12,-贷款!$B$2)</f>
        <v>2009.15420358701</v>
      </c>
      <c r="E31" s="7">
        <f t="shared" si="0"/>
        <v>18477.9450505905</v>
      </c>
      <c r="F31" s="7">
        <f t="shared" si="1"/>
        <v>59361.1902861698</v>
      </c>
      <c r="G31" s="7">
        <f>贷款!$B$2-E31</f>
        <v>481522.05494941</v>
      </c>
      <c r="I31" s="5">
        <v>29</v>
      </c>
      <c r="J31" s="6">
        <f t="shared" si="2"/>
        <v>3304.39814814815</v>
      </c>
      <c r="K31" s="7">
        <f>贷款!$B$2/(贷款!$B$3*12)</f>
        <v>1388.88888888889</v>
      </c>
      <c r="L31" s="7">
        <f>(贷款!$B$4/12)*(贷款!$B$2-IF(I31=1,0,M31))</f>
        <v>1915.50925925926</v>
      </c>
      <c r="M31" s="7">
        <f t="shared" si="3"/>
        <v>40277.7777777778</v>
      </c>
      <c r="N31" s="7">
        <f t="shared" si="4"/>
        <v>57905.0925925926</v>
      </c>
      <c r="O31" s="7">
        <f>贷款!$B$2-M31</f>
        <v>459722.222222222</v>
      </c>
    </row>
    <row r="32" ht="22.5" customHeight="1" spans="1:15">
      <c r="A32" s="5">
        <v>30</v>
      </c>
      <c r="B32" s="8">
        <f>PMT(贷款!$B$4/12,贷款!$B$3*12,-贷款!$B$2)</f>
        <v>2684.1081150607</v>
      </c>
      <c r="C32" s="9">
        <f>PPMT(贷款!$B$4/12,$A32,贷款!$B$3*12,-贷款!$B$2)</f>
        <v>677.766219438159</v>
      </c>
      <c r="D32" s="9">
        <f>IPMT(贷款!$B$4/12,$A32,贷款!$B$3*12,-贷款!$B$2)</f>
        <v>2006.34189562254</v>
      </c>
      <c r="E32" s="9">
        <f t="shared" si="0"/>
        <v>19155.7112700286</v>
      </c>
      <c r="F32" s="9">
        <f t="shared" si="1"/>
        <v>61367.5321817924</v>
      </c>
      <c r="G32" s="9">
        <f>贷款!$B$2-E32</f>
        <v>480844.288729971</v>
      </c>
      <c r="I32" s="5">
        <v>30</v>
      </c>
      <c r="J32" s="8">
        <f t="shared" si="2"/>
        <v>3298.61111111111</v>
      </c>
      <c r="K32" s="9">
        <f>贷款!$B$2/(贷款!$B$3*12)</f>
        <v>1388.88888888889</v>
      </c>
      <c r="L32" s="9">
        <f>(贷款!$B$4/12)*(贷款!$B$2-IF(I32=1,0,M32))</f>
        <v>1909.72222222222</v>
      </c>
      <c r="M32" s="9">
        <f t="shared" si="3"/>
        <v>41666.6666666667</v>
      </c>
      <c r="N32" s="9">
        <f t="shared" si="4"/>
        <v>59814.8148148148</v>
      </c>
      <c r="O32" s="9">
        <f>贷款!$B$2-M32</f>
        <v>458333.333333333</v>
      </c>
    </row>
    <row r="33" ht="22.5" customHeight="1" spans="1:15">
      <c r="A33" s="5">
        <v>31</v>
      </c>
      <c r="B33" s="6">
        <f>PMT(贷款!$B$4/12,贷款!$B$3*12,-贷款!$B$2)</f>
        <v>2684.1081150607</v>
      </c>
      <c r="C33" s="7">
        <f>PPMT(贷款!$B$4/12,$A33,贷款!$B$3*12,-贷款!$B$2)</f>
        <v>680.590245352485</v>
      </c>
      <c r="D33" s="7">
        <f>IPMT(贷款!$B$4/12,$A33,贷款!$B$3*12,-贷款!$B$2)</f>
        <v>2003.51786970821</v>
      </c>
      <c r="E33" s="7">
        <f t="shared" si="0"/>
        <v>19836.3015153811</v>
      </c>
      <c r="F33" s="7">
        <f t="shared" si="1"/>
        <v>63371.0500515006</v>
      </c>
      <c r="G33" s="7">
        <f>贷款!$B$2-E33</f>
        <v>480163.698484619</v>
      </c>
      <c r="I33" s="5">
        <v>31</v>
      </c>
      <c r="J33" s="6">
        <f t="shared" si="2"/>
        <v>3292.82407407407</v>
      </c>
      <c r="K33" s="7">
        <f>贷款!$B$2/(贷款!$B$3*12)</f>
        <v>1388.88888888889</v>
      </c>
      <c r="L33" s="7">
        <f>(贷款!$B$4/12)*(贷款!$B$2-IF(I33=1,0,M33))</f>
        <v>1903.93518518519</v>
      </c>
      <c r="M33" s="7">
        <f t="shared" si="3"/>
        <v>43055.5555555556</v>
      </c>
      <c r="N33" s="7">
        <f t="shared" si="4"/>
        <v>61718.75</v>
      </c>
      <c r="O33" s="7">
        <f>贷款!$B$2-M33</f>
        <v>456944.444444444</v>
      </c>
    </row>
    <row r="34" ht="22.5" customHeight="1" spans="1:15">
      <c r="A34" s="5">
        <v>32</v>
      </c>
      <c r="B34" s="8">
        <f>PMT(贷款!$B$4/12,贷款!$B$3*12,-贷款!$B$2)</f>
        <v>2684.1081150607</v>
      </c>
      <c r="C34" s="9">
        <f>PPMT(贷款!$B$4/12,$A34,贷款!$B$3*12,-贷款!$B$2)</f>
        <v>683.426038041453</v>
      </c>
      <c r="D34" s="9">
        <f>IPMT(贷款!$B$4/12,$A34,贷款!$B$3*12,-贷款!$B$2)</f>
        <v>2000.68207701925</v>
      </c>
      <c r="E34" s="9">
        <f t="shared" si="0"/>
        <v>20519.7275534226</v>
      </c>
      <c r="F34" s="9">
        <f t="shared" si="1"/>
        <v>65371.7321285198</v>
      </c>
      <c r="G34" s="9">
        <f>贷款!$B$2-E34</f>
        <v>479480.272446577</v>
      </c>
      <c r="I34" s="5">
        <v>32</v>
      </c>
      <c r="J34" s="8">
        <f t="shared" si="2"/>
        <v>3287.03703703704</v>
      </c>
      <c r="K34" s="9">
        <f>贷款!$B$2/(贷款!$B$3*12)</f>
        <v>1388.88888888889</v>
      </c>
      <c r="L34" s="9">
        <f>(贷款!$B$4/12)*(贷款!$B$2-IF(I34=1,0,M34))</f>
        <v>1898.14814814815</v>
      </c>
      <c r="M34" s="9">
        <f t="shared" si="3"/>
        <v>44444.4444444445</v>
      </c>
      <c r="N34" s="9">
        <f t="shared" si="4"/>
        <v>63616.8981481481</v>
      </c>
      <c r="O34" s="9">
        <f>贷款!$B$2-M34</f>
        <v>455555.555555556</v>
      </c>
    </row>
    <row r="35" ht="22.5" customHeight="1" spans="1:15">
      <c r="A35" s="5">
        <v>33</v>
      </c>
      <c r="B35" s="6">
        <f>PMT(贷款!$B$4/12,贷款!$B$3*12,-贷款!$B$2)</f>
        <v>2684.1081150607</v>
      </c>
      <c r="C35" s="7">
        <f>PPMT(贷款!$B$4/12,$A35,贷款!$B$3*12,-贷款!$B$2)</f>
        <v>686.273646533293</v>
      </c>
      <c r="D35" s="7">
        <f>IPMT(贷款!$B$4/12,$A35,贷款!$B$3*12,-贷款!$B$2)</f>
        <v>1997.83446852741</v>
      </c>
      <c r="E35" s="7">
        <f t="shared" si="0"/>
        <v>21206.0011999559</v>
      </c>
      <c r="F35" s="7">
        <f t="shared" si="1"/>
        <v>67369.5665970473</v>
      </c>
      <c r="G35" s="7">
        <f>贷款!$B$2-E35</f>
        <v>478793.998800044</v>
      </c>
      <c r="I35" s="5">
        <v>33</v>
      </c>
      <c r="J35" s="6">
        <f t="shared" si="2"/>
        <v>3281.25</v>
      </c>
      <c r="K35" s="7">
        <f>贷款!$B$2/(贷款!$B$3*12)</f>
        <v>1388.88888888889</v>
      </c>
      <c r="L35" s="7">
        <f>(贷款!$B$4/12)*(贷款!$B$2-IF(I35=1,0,M35))</f>
        <v>1892.36111111111</v>
      </c>
      <c r="M35" s="7">
        <f t="shared" si="3"/>
        <v>45833.3333333334</v>
      </c>
      <c r="N35" s="7">
        <f t="shared" si="4"/>
        <v>65509.2592592592</v>
      </c>
      <c r="O35" s="7">
        <f>贷款!$B$2-M35</f>
        <v>454166.666666667</v>
      </c>
    </row>
    <row r="36" ht="22.5" customHeight="1" spans="1:15">
      <c r="A36" s="5">
        <v>34</v>
      </c>
      <c r="B36" s="8">
        <f>PMT(贷款!$B$4/12,贷款!$B$3*12,-贷款!$B$2)</f>
        <v>2684.1081150607</v>
      </c>
      <c r="C36" s="9">
        <f>PPMT(贷款!$B$4/12,$A36,贷款!$B$3*12,-贷款!$B$2)</f>
        <v>689.133120060515</v>
      </c>
      <c r="D36" s="9">
        <f>IPMT(贷款!$B$4/12,$A36,贷款!$B$3*12,-贷款!$B$2)</f>
        <v>1994.97499500018</v>
      </c>
      <c r="E36" s="9">
        <f t="shared" si="0"/>
        <v>21895.1343200164</v>
      </c>
      <c r="F36" s="9">
        <f t="shared" si="1"/>
        <v>69364.5415920474</v>
      </c>
      <c r="G36" s="9">
        <f>贷款!$B$2-E36</f>
        <v>478104.865679984</v>
      </c>
      <c r="I36" s="5">
        <v>34</v>
      </c>
      <c r="J36" s="8">
        <f t="shared" si="2"/>
        <v>3275.46296296296</v>
      </c>
      <c r="K36" s="9">
        <f>贷款!$B$2/(贷款!$B$3*12)</f>
        <v>1388.88888888889</v>
      </c>
      <c r="L36" s="9">
        <f>(贷款!$B$4/12)*(贷款!$B$2-IF(I36=1,0,M36))</f>
        <v>1886.57407407407</v>
      </c>
      <c r="M36" s="9">
        <f t="shared" si="3"/>
        <v>47222.2222222223</v>
      </c>
      <c r="N36" s="9">
        <f t="shared" si="4"/>
        <v>67395.8333333333</v>
      </c>
      <c r="O36" s="9">
        <f>贷款!$B$2-M36</f>
        <v>452777.777777778</v>
      </c>
    </row>
    <row r="37" ht="22.5" customHeight="1" spans="1:15">
      <c r="A37" s="5">
        <v>35</v>
      </c>
      <c r="B37" s="6">
        <f>PMT(贷款!$B$4/12,贷款!$B$3*12,-贷款!$B$2)</f>
        <v>2684.1081150607</v>
      </c>
      <c r="C37" s="7">
        <f>PPMT(贷款!$B$4/12,$A37,贷款!$B$3*12,-贷款!$B$2)</f>
        <v>692.004508060767</v>
      </c>
      <c r="D37" s="7">
        <f>IPMT(贷款!$B$4/12,$A37,贷款!$B$3*12,-贷款!$B$2)</f>
        <v>1992.10360699993</v>
      </c>
      <c r="E37" s="7">
        <f t="shared" si="0"/>
        <v>22587.1388280771</v>
      </c>
      <c r="F37" s="7">
        <f t="shared" si="1"/>
        <v>71356.6451990474</v>
      </c>
      <c r="G37" s="7">
        <f>贷款!$B$2-E37</f>
        <v>477412.861171923</v>
      </c>
      <c r="I37" s="5">
        <v>35</v>
      </c>
      <c r="J37" s="6">
        <f t="shared" si="2"/>
        <v>3269.67592592593</v>
      </c>
      <c r="K37" s="7">
        <f>贷款!$B$2/(贷款!$B$3*12)</f>
        <v>1388.88888888889</v>
      </c>
      <c r="L37" s="7">
        <f>(贷款!$B$4/12)*(贷款!$B$2-IF(I37=1,0,M37))</f>
        <v>1880.78703703704</v>
      </c>
      <c r="M37" s="7">
        <f t="shared" si="3"/>
        <v>48611.1111111111</v>
      </c>
      <c r="N37" s="7">
        <f t="shared" si="4"/>
        <v>69276.6203703704</v>
      </c>
      <c r="O37" s="7">
        <f>贷款!$B$2-M37</f>
        <v>451388.888888889</v>
      </c>
    </row>
    <row r="38" ht="22.5" customHeight="1" spans="1:15">
      <c r="A38" s="5">
        <v>36</v>
      </c>
      <c r="B38" s="8">
        <f>PMT(贷款!$B$4/12,贷款!$B$3*12,-贷款!$B$2)</f>
        <v>2684.1081150607</v>
      </c>
      <c r="C38" s="9">
        <f>PPMT(贷款!$B$4/12,$A38,贷款!$B$3*12,-贷款!$B$2)</f>
        <v>694.887860177687</v>
      </c>
      <c r="D38" s="9">
        <f>IPMT(贷款!$B$4/12,$A38,贷款!$B$3*12,-贷款!$B$2)</f>
        <v>1989.22025488301</v>
      </c>
      <c r="E38" s="9">
        <f t="shared" si="0"/>
        <v>23282.0266882548</v>
      </c>
      <c r="F38" s="9">
        <f t="shared" si="1"/>
        <v>73345.8654539304</v>
      </c>
      <c r="G38" s="9">
        <f>贷款!$B$2-E38</f>
        <v>476717.973311745</v>
      </c>
      <c r="I38" s="5">
        <v>36</v>
      </c>
      <c r="J38" s="8">
        <f t="shared" si="2"/>
        <v>3263.88888888889</v>
      </c>
      <c r="K38" s="9">
        <f>贷款!$B$2/(贷款!$B$3*12)</f>
        <v>1388.88888888889</v>
      </c>
      <c r="L38" s="9">
        <f>(贷款!$B$4/12)*(贷款!$B$2-IF(I38=1,0,M38))</f>
        <v>1875</v>
      </c>
      <c r="M38" s="9">
        <f t="shared" si="3"/>
        <v>50000</v>
      </c>
      <c r="N38" s="9">
        <f t="shared" si="4"/>
        <v>71151.6203703704</v>
      </c>
      <c r="O38" s="9">
        <f>贷款!$B$2-M38</f>
        <v>450000</v>
      </c>
    </row>
    <row r="39" ht="22.5" customHeight="1" spans="1:15">
      <c r="A39" s="5">
        <v>37</v>
      </c>
      <c r="B39" s="6">
        <f>PMT(贷款!$B$4/12,贷款!$B$3*12,-贷款!$B$2)</f>
        <v>2684.1081150607</v>
      </c>
      <c r="C39" s="7">
        <f>PPMT(贷款!$B$4/12,$A39,贷款!$B$3*12,-贷款!$B$2)</f>
        <v>697.78322626176</v>
      </c>
      <c r="D39" s="7">
        <f>IPMT(贷款!$B$4/12,$A39,贷款!$B$3*12,-贷款!$B$2)</f>
        <v>1986.32488879894</v>
      </c>
      <c r="E39" s="7">
        <f t="shared" si="0"/>
        <v>23979.8099145166</v>
      </c>
      <c r="F39" s="7">
        <f t="shared" si="1"/>
        <v>75332.1903427293</v>
      </c>
      <c r="G39" s="7">
        <f>贷款!$B$2-E39</f>
        <v>476020.190085483</v>
      </c>
      <c r="I39" s="5">
        <v>37</v>
      </c>
      <c r="J39" s="6">
        <f t="shared" si="2"/>
        <v>3258.10185185185</v>
      </c>
      <c r="K39" s="7">
        <f>贷款!$B$2/(贷款!$B$3*12)</f>
        <v>1388.88888888889</v>
      </c>
      <c r="L39" s="7">
        <f>(贷款!$B$4/12)*(贷款!$B$2-IF(I39=1,0,M39))</f>
        <v>1869.21296296296</v>
      </c>
      <c r="M39" s="7">
        <f t="shared" si="3"/>
        <v>51388.8888888889</v>
      </c>
      <c r="N39" s="7">
        <f t="shared" si="4"/>
        <v>73020.8333333333</v>
      </c>
      <c r="O39" s="7">
        <f>贷款!$B$2-M39</f>
        <v>448611.111111111</v>
      </c>
    </row>
    <row r="40" ht="22.5" customHeight="1" spans="1:15">
      <c r="A40" s="5">
        <v>38</v>
      </c>
      <c r="B40" s="8">
        <f>PMT(贷款!$B$4/12,贷款!$B$3*12,-贷款!$B$2)</f>
        <v>2684.1081150607</v>
      </c>
      <c r="C40" s="9">
        <f>PPMT(贷款!$B$4/12,$A40,贷款!$B$3*12,-贷款!$B$2)</f>
        <v>700.690656371184</v>
      </c>
      <c r="D40" s="9">
        <f>IPMT(贷款!$B$4/12,$A40,贷款!$B$3*12,-贷款!$B$2)</f>
        <v>1983.41745868951</v>
      </c>
      <c r="E40" s="9">
        <f t="shared" si="0"/>
        <v>24680.5005708878</v>
      </c>
      <c r="F40" s="9">
        <f t="shared" si="1"/>
        <v>77315.6078014188</v>
      </c>
      <c r="G40" s="9">
        <f>贷款!$B$2-E40</f>
        <v>475319.499429112</v>
      </c>
      <c r="I40" s="5">
        <v>38</v>
      </c>
      <c r="J40" s="8">
        <f t="shared" si="2"/>
        <v>3252.31481481481</v>
      </c>
      <c r="K40" s="9">
        <f>贷款!$B$2/(贷款!$B$3*12)</f>
        <v>1388.88888888889</v>
      </c>
      <c r="L40" s="9">
        <f>(贷款!$B$4/12)*(贷款!$B$2-IF(I40=1,0,M40))</f>
        <v>1863.42592592593</v>
      </c>
      <c r="M40" s="9">
        <f t="shared" si="3"/>
        <v>52777.7777777778</v>
      </c>
      <c r="N40" s="9">
        <f t="shared" si="4"/>
        <v>74884.2592592592</v>
      </c>
      <c r="O40" s="9">
        <f>贷款!$B$2-M40</f>
        <v>447222.222222222</v>
      </c>
    </row>
    <row r="41" ht="22.5" customHeight="1" spans="1:15">
      <c r="A41" s="5">
        <v>39</v>
      </c>
      <c r="B41" s="6">
        <f>PMT(贷款!$B$4/12,贷款!$B$3*12,-贷款!$B$2)</f>
        <v>2684.1081150607</v>
      </c>
      <c r="C41" s="7">
        <f>PPMT(贷款!$B$4/12,$A41,贷款!$B$3*12,-贷款!$B$2)</f>
        <v>703.610200772731</v>
      </c>
      <c r="D41" s="7">
        <f>IPMT(贷款!$B$4/12,$A41,贷款!$B$3*12,-贷款!$B$2)</f>
        <v>1980.49791428797</v>
      </c>
      <c r="E41" s="7">
        <f t="shared" si="0"/>
        <v>25384.1107716605</v>
      </c>
      <c r="F41" s="7">
        <f t="shared" si="1"/>
        <v>79296.1057157068</v>
      </c>
      <c r="G41" s="7">
        <f>贷款!$B$2-E41</f>
        <v>474615.889228339</v>
      </c>
      <c r="I41" s="5">
        <v>39</v>
      </c>
      <c r="J41" s="6">
        <f t="shared" si="2"/>
        <v>3246.52777777778</v>
      </c>
      <c r="K41" s="7">
        <f>贷款!$B$2/(贷款!$B$3*12)</f>
        <v>1388.88888888889</v>
      </c>
      <c r="L41" s="7">
        <f>(贷款!$B$4/12)*(贷款!$B$2-IF(I41=1,0,M41))</f>
        <v>1857.63888888889</v>
      </c>
      <c r="M41" s="7">
        <f t="shared" si="3"/>
        <v>54166.6666666667</v>
      </c>
      <c r="N41" s="7">
        <f t="shared" si="4"/>
        <v>76741.8981481481</v>
      </c>
      <c r="O41" s="7">
        <f>贷款!$B$2-M41</f>
        <v>445833.333333333</v>
      </c>
    </row>
    <row r="42" ht="22.5" customHeight="1" spans="1:15">
      <c r="A42" s="5">
        <v>40</v>
      </c>
      <c r="B42" s="8">
        <f>PMT(贷款!$B$4/12,贷款!$B$3*12,-贷款!$B$2)</f>
        <v>2684.1081150607</v>
      </c>
      <c r="C42" s="9">
        <f>PPMT(贷款!$B$4/12,$A42,贷款!$B$3*12,-贷款!$B$2)</f>
        <v>706.541909942617</v>
      </c>
      <c r="D42" s="9">
        <f>IPMT(贷款!$B$4/12,$A42,贷款!$B$3*12,-贷款!$B$2)</f>
        <v>1977.56620511808</v>
      </c>
      <c r="E42" s="9">
        <f t="shared" si="0"/>
        <v>26090.6526816031</v>
      </c>
      <c r="F42" s="9">
        <f t="shared" si="1"/>
        <v>81273.6719208249</v>
      </c>
      <c r="G42" s="9">
        <f>贷款!$B$2-E42</f>
        <v>473909.347318397</v>
      </c>
      <c r="I42" s="5">
        <v>40</v>
      </c>
      <c r="J42" s="8">
        <f t="shared" si="2"/>
        <v>3240.74074074074</v>
      </c>
      <c r="K42" s="9">
        <f>贷款!$B$2/(贷款!$B$3*12)</f>
        <v>1388.88888888889</v>
      </c>
      <c r="L42" s="9">
        <f>(贷款!$B$4/12)*(贷款!$B$2-IF(I42=1,0,M42))</f>
        <v>1851.85185185185</v>
      </c>
      <c r="M42" s="9">
        <f t="shared" si="3"/>
        <v>55555.5555555556</v>
      </c>
      <c r="N42" s="9">
        <f t="shared" si="4"/>
        <v>78593.75</v>
      </c>
      <c r="O42" s="9">
        <f>贷款!$B$2-M42</f>
        <v>444444.444444444</v>
      </c>
    </row>
    <row r="43" ht="22.5" customHeight="1" spans="1:15">
      <c r="A43" s="5">
        <v>41</v>
      </c>
      <c r="B43" s="6">
        <f>PMT(贷款!$B$4/12,贷款!$B$3*12,-贷款!$B$2)</f>
        <v>2684.1081150607</v>
      </c>
      <c r="C43" s="7">
        <f>PPMT(贷款!$B$4/12,$A43,贷款!$B$3*12,-贷款!$B$2)</f>
        <v>709.485834567378</v>
      </c>
      <c r="D43" s="7">
        <f>IPMT(贷款!$B$4/12,$A43,贷款!$B$3*12,-贷款!$B$2)</f>
        <v>1974.62228049332</v>
      </c>
      <c r="E43" s="7">
        <f t="shared" si="0"/>
        <v>26800.1385161705</v>
      </c>
      <c r="F43" s="7">
        <f t="shared" si="1"/>
        <v>83248.2942013182</v>
      </c>
      <c r="G43" s="7">
        <f>贷款!$B$2-E43</f>
        <v>473199.86148383</v>
      </c>
      <c r="I43" s="5">
        <v>41</v>
      </c>
      <c r="J43" s="6">
        <f t="shared" si="2"/>
        <v>3234.9537037037</v>
      </c>
      <c r="K43" s="7">
        <f>贷款!$B$2/(贷款!$B$3*12)</f>
        <v>1388.88888888889</v>
      </c>
      <c r="L43" s="7">
        <f>(贷款!$B$4/12)*(贷款!$B$2-IF(I43=1,0,M43))</f>
        <v>1846.06481481481</v>
      </c>
      <c r="M43" s="7">
        <f t="shared" si="3"/>
        <v>56944.4444444445</v>
      </c>
      <c r="N43" s="7">
        <f t="shared" si="4"/>
        <v>80439.8148148148</v>
      </c>
      <c r="O43" s="7">
        <f>贷款!$B$2-M43</f>
        <v>443055.555555556</v>
      </c>
    </row>
    <row r="44" ht="22.5" customHeight="1" spans="1:15">
      <c r="A44" s="5">
        <v>42</v>
      </c>
      <c r="B44" s="8">
        <f>PMT(贷款!$B$4/12,贷款!$B$3*12,-贷款!$B$2)</f>
        <v>2684.1081150607</v>
      </c>
      <c r="C44" s="9">
        <f>PPMT(贷款!$B$4/12,$A44,贷款!$B$3*12,-贷款!$B$2)</f>
        <v>712.442025544742</v>
      </c>
      <c r="D44" s="9">
        <f>IPMT(贷款!$B$4/12,$A44,贷款!$B$3*12,-贷款!$B$2)</f>
        <v>1971.66608951596</v>
      </c>
      <c r="E44" s="9">
        <f t="shared" si="0"/>
        <v>27512.5805417152</v>
      </c>
      <c r="F44" s="9">
        <f t="shared" si="1"/>
        <v>85219.9602908342</v>
      </c>
      <c r="G44" s="9">
        <f>贷款!$B$2-E44</f>
        <v>472487.419458285</v>
      </c>
      <c r="I44" s="5">
        <v>42</v>
      </c>
      <c r="J44" s="8">
        <f t="shared" si="2"/>
        <v>3229.16666666667</v>
      </c>
      <c r="K44" s="9">
        <f>贷款!$B$2/(贷款!$B$3*12)</f>
        <v>1388.88888888889</v>
      </c>
      <c r="L44" s="9">
        <f>(贷款!$B$4/12)*(贷款!$B$2-IF(I44=1,0,M44))</f>
        <v>1840.27777777778</v>
      </c>
      <c r="M44" s="9">
        <f t="shared" si="3"/>
        <v>58333.3333333334</v>
      </c>
      <c r="N44" s="9">
        <f t="shared" si="4"/>
        <v>82280.0925925926</v>
      </c>
      <c r="O44" s="9">
        <f>贷款!$B$2-M44</f>
        <v>441666.666666667</v>
      </c>
    </row>
    <row r="45" ht="22.5" customHeight="1" spans="1:15">
      <c r="A45" s="5">
        <v>43</v>
      </c>
      <c r="B45" s="6">
        <f>PMT(贷款!$B$4/12,贷款!$B$3*12,-贷款!$B$2)</f>
        <v>2684.1081150607</v>
      </c>
      <c r="C45" s="7">
        <f>PPMT(贷款!$B$4/12,$A45,贷款!$B$3*12,-贷款!$B$2)</f>
        <v>715.410533984512</v>
      </c>
      <c r="D45" s="7">
        <f>IPMT(贷款!$B$4/12,$A45,贷款!$B$3*12,-贷款!$B$2)</f>
        <v>1968.69758107619</v>
      </c>
      <c r="E45" s="7">
        <f t="shared" si="0"/>
        <v>28227.9910756997</v>
      </c>
      <c r="F45" s="7">
        <f t="shared" si="1"/>
        <v>87188.6578719104</v>
      </c>
      <c r="G45" s="7">
        <f>贷款!$B$2-E45</f>
        <v>471772.0089243</v>
      </c>
      <c r="I45" s="5">
        <v>43</v>
      </c>
      <c r="J45" s="6">
        <f t="shared" si="2"/>
        <v>3223.37962962963</v>
      </c>
      <c r="K45" s="7">
        <f>贷款!$B$2/(贷款!$B$3*12)</f>
        <v>1388.88888888889</v>
      </c>
      <c r="L45" s="7">
        <f>(贷款!$B$4/12)*(贷款!$B$2-IF(I45=1,0,M45))</f>
        <v>1834.49074074074</v>
      </c>
      <c r="M45" s="7">
        <f t="shared" si="3"/>
        <v>59722.2222222223</v>
      </c>
      <c r="N45" s="7">
        <f t="shared" si="4"/>
        <v>84114.5833333333</v>
      </c>
      <c r="O45" s="7">
        <f>贷款!$B$2-M45</f>
        <v>440277.777777778</v>
      </c>
    </row>
    <row r="46" ht="22.5" customHeight="1" spans="1:15">
      <c r="A46" s="5">
        <v>44</v>
      </c>
      <c r="B46" s="8">
        <f>PMT(贷款!$B$4/12,贷款!$B$3*12,-贷款!$B$2)</f>
        <v>2684.1081150607</v>
      </c>
      <c r="C46" s="9">
        <f>PPMT(贷款!$B$4/12,$A46,贷款!$B$3*12,-贷款!$B$2)</f>
        <v>718.391411209448</v>
      </c>
      <c r="D46" s="9">
        <f>IPMT(贷款!$B$4/12,$A46,贷款!$B$3*12,-贷款!$B$2)</f>
        <v>1965.71670385125</v>
      </c>
      <c r="E46" s="9">
        <f t="shared" si="0"/>
        <v>28946.3824869092</v>
      </c>
      <c r="F46" s="9">
        <f t="shared" si="1"/>
        <v>89154.3745757616</v>
      </c>
      <c r="G46" s="9">
        <f>贷款!$B$2-E46</f>
        <v>471053.617513091</v>
      </c>
      <c r="I46" s="5">
        <v>44</v>
      </c>
      <c r="J46" s="8">
        <f t="shared" si="2"/>
        <v>3217.59259259259</v>
      </c>
      <c r="K46" s="9">
        <f>贷款!$B$2/(贷款!$B$3*12)</f>
        <v>1388.88888888889</v>
      </c>
      <c r="L46" s="9">
        <f>(贷款!$B$4/12)*(贷款!$B$2-IF(I46=1,0,M46))</f>
        <v>1828.7037037037</v>
      </c>
      <c r="M46" s="9">
        <f t="shared" si="3"/>
        <v>61111.1111111112</v>
      </c>
      <c r="N46" s="9">
        <f t="shared" si="4"/>
        <v>85943.287037037</v>
      </c>
      <c r="O46" s="9">
        <f>贷款!$B$2-M46</f>
        <v>438888.888888889</v>
      </c>
    </row>
    <row r="47" ht="22.5" customHeight="1" spans="1:15">
      <c r="A47" s="5">
        <v>45</v>
      </c>
      <c r="B47" s="6">
        <f>PMT(贷款!$B$4/12,贷款!$B$3*12,-贷款!$B$2)</f>
        <v>2684.1081150607</v>
      </c>
      <c r="C47" s="7">
        <f>PPMT(贷款!$B$4/12,$A47,贷款!$B$3*12,-贷款!$B$2)</f>
        <v>721.384708756154</v>
      </c>
      <c r="D47" s="7">
        <f>IPMT(贷款!$B$4/12,$A47,贷款!$B$3*12,-贷款!$B$2)</f>
        <v>1962.72340630455</v>
      </c>
      <c r="E47" s="7">
        <f t="shared" si="0"/>
        <v>29667.7671956654</v>
      </c>
      <c r="F47" s="7">
        <f t="shared" si="1"/>
        <v>91117.0979820662</v>
      </c>
      <c r="G47" s="7">
        <f>贷款!$B$2-E47</f>
        <v>470332.232804335</v>
      </c>
      <c r="I47" s="5">
        <v>45</v>
      </c>
      <c r="J47" s="6">
        <f t="shared" si="2"/>
        <v>3211.80555555556</v>
      </c>
      <c r="K47" s="7">
        <f>贷款!$B$2/(贷款!$B$3*12)</f>
        <v>1388.88888888889</v>
      </c>
      <c r="L47" s="7">
        <f>(贷款!$B$4/12)*(贷款!$B$2-IF(I47=1,0,M47))</f>
        <v>1822.91666666667</v>
      </c>
      <c r="M47" s="7">
        <f t="shared" si="3"/>
        <v>62500.0000000001</v>
      </c>
      <c r="N47" s="7">
        <f t="shared" si="4"/>
        <v>87766.2037037037</v>
      </c>
      <c r="O47" s="7">
        <f>贷款!$B$2-M47</f>
        <v>437500</v>
      </c>
    </row>
    <row r="48" ht="22.5" customHeight="1" spans="1:15">
      <c r="A48" s="5">
        <v>46</v>
      </c>
      <c r="B48" s="8">
        <f>PMT(贷款!$B$4/12,贷款!$B$3*12,-贷款!$B$2)</f>
        <v>2684.1081150607</v>
      </c>
      <c r="C48" s="9">
        <f>PPMT(贷款!$B$4/12,$A48,贷款!$B$3*12,-贷款!$B$2)</f>
        <v>724.390478375971</v>
      </c>
      <c r="D48" s="9">
        <f>IPMT(贷款!$B$4/12,$A48,贷款!$B$3*12,-贷款!$B$2)</f>
        <v>1959.71763668473</v>
      </c>
      <c r="E48" s="9">
        <f t="shared" si="0"/>
        <v>30392.1576740413</v>
      </c>
      <c r="F48" s="9">
        <f t="shared" si="1"/>
        <v>93076.8156187509</v>
      </c>
      <c r="G48" s="9">
        <f>贷款!$B$2-E48</f>
        <v>469607.842325959</v>
      </c>
      <c r="I48" s="5">
        <v>46</v>
      </c>
      <c r="J48" s="8">
        <f t="shared" si="2"/>
        <v>3206.01851851852</v>
      </c>
      <c r="K48" s="9">
        <f>贷款!$B$2/(贷款!$B$3*12)</f>
        <v>1388.88888888889</v>
      </c>
      <c r="L48" s="9">
        <f>(贷款!$B$4/12)*(贷款!$B$2-IF(I48=1,0,M48))</f>
        <v>1817.12962962963</v>
      </c>
      <c r="M48" s="9">
        <f t="shared" si="3"/>
        <v>63888.8888888889</v>
      </c>
      <c r="N48" s="9">
        <f t="shared" si="4"/>
        <v>89583.3333333333</v>
      </c>
      <c r="O48" s="9">
        <f>贷款!$B$2-M48</f>
        <v>436111.111111111</v>
      </c>
    </row>
    <row r="49" ht="22.5" customHeight="1" spans="1:15">
      <c r="A49" s="5">
        <v>47</v>
      </c>
      <c r="B49" s="6">
        <f>PMT(贷款!$B$4/12,贷款!$B$3*12,-贷款!$B$2)</f>
        <v>2684.1081150607</v>
      </c>
      <c r="C49" s="7">
        <f>PPMT(贷款!$B$4/12,$A49,贷款!$B$3*12,-贷款!$B$2)</f>
        <v>727.408772035871</v>
      </c>
      <c r="D49" s="7">
        <f>IPMT(贷款!$B$4/12,$A49,贷款!$B$3*12,-贷款!$B$2)</f>
        <v>1956.69934302483</v>
      </c>
      <c r="E49" s="7">
        <f t="shared" si="0"/>
        <v>31119.5664460772</v>
      </c>
      <c r="F49" s="7">
        <f t="shared" si="1"/>
        <v>95033.5149617757</v>
      </c>
      <c r="G49" s="7">
        <f>贷款!$B$2-E49</f>
        <v>468880.433553923</v>
      </c>
      <c r="I49" s="5">
        <v>47</v>
      </c>
      <c r="J49" s="6">
        <f t="shared" si="2"/>
        <v>3200.23148148148</v>
      </c>
      <c r="K49" s="7">
        <f>贷款!$B$2/(贷款!$B$3*12)</f>
        <v>1388.88888888889</v>
      </c>
      <c r="L49" s="7">
        <f>(贷款!$B$4/12)*(贷款!$B$2-IF(I49=1,0,M49))</f>
        <v>1811.34259259259</v>
      </c>
      <c r="M49" s="7">
        <f t="shared" si="3"/>
        <v>65277.7777777778</v>
      </c>
      <c r="N49" s="7">
        <f t="shared" si="4"/>
        <v>91394.6759259259</v>
      </c>
      <c r="O49" s="7">
        <f>贷款!$B$2-M49</f>
        <v>434722.222222222</v>
      </c>
    </row>
    <row r="50" ht="22.5" customHeight="1" spans="1:15">
      <c r="A50" s="5">
        <v>48</v>
      </c>
      <c r="B50" s="8">
        <f>PMT(贷款!$B$4/12,贷款!$B$3*12,-贷款!$B$2)</f>
        <v>2684.1081150607</v>
      </c>
      <c r="C50" s="9">
        <f>PPMT(贷款!$B$4/12,$A50,贷款!$B$3*12,-贷款!$B$2)</f>
        <v>730.439641919354</v>
      </c>
      <c r="D50" s="9">
        <f>IPMT(贷款!$B$4/12,$A50,贷款!$B$3*12,-贷款!$B$2)</f>
        <v>1953.66847314135</v>
      </c>
      <c r="E50" s="9">
        <f t="shared" si="0"/>
        <v>31850.0060879965</v>
      </c>
      <c r="F50" s="9">
        <f t="shared" si="1"/>
        <v>96987.1834349171</v>
      </c>
      <c r="G50" s="9">
        <f>贷款!$B$2-E50</f>
        <v>468149.993912003</v>
      </c>
      <c r="I50" s="5">
        <v>48</v>
      </c>
      <c r="J50" s="8">
        <f t="shared" si="2"/>
        <v>3194.44444444444</v>
      </c>
      <c r="K50" s="9">
        <f>贷款!$B$2/(贷款!$B$3*12)</f>
        <v>1388.88888888889</v>
      </c>
      <c r="L50" s="9">
        <f>(贷款!$B$4/12)*(贷款!$B$2-IF(I50=1,0,M50))</f>
        <v>1805.55555555556</v>
      </c>
      <c r="M50" s="9">
        <f t="shared" si="3"/>
        <v>66666.6666666667</v>
      </c>
      <c r="N50" s="9">
        <f t="shared" si="4"/>
        <v>93200.2314814815</v>
      </c>
      <c r="O50" s="9">
        <f>贷款!$B$2-M50</f>
        <v>433333.333333333</v>
      </c>
    </row>
    <row r="51" ht="22.5" customHeight="1" spans="1:15">
      <c r="A51" s="5">
        <v>49</v>
      </c>
      <c r="B51" s="6">
        <f>PMT(贷款!$B$4/12,贷款!$B$3*12,-贷款!$B$2)</f>
        <v>2684.1081150607</v>
      </c>
      <c r="C51" s="7">
        <f>PPMT(贷款!$B$4/12,$A51,贷款!$B$3*12,-贷款!$B$2)</f>
        <v>733.483140427351</v>
      </c>
      <c r="D51" s="7">
        <f>IPMT(贷款!$B$4/12,$A51,贷款!$B$3*12,-贷款!$B$2)</f>
        <v>1950.62497463335</v>
      </c>
      <c r="E51" s="7">
        <f t="shared" si="0"/>
        <v>32583.4892284239</v>
      </c>
      <c r="F51" s="7">
        <f t="shared" si="1"/>
        <v>98937.8084095504</v>
      </c>
      <c r="G51" s="7">
        <f>贷款!$B$2-E51</f>
        <v>467416.510771576</v>
      </c>
      <c r="I51" s="5">
        <v>49</v>
      </c>
      <c r="J51" s="6">
        <f t="shared" si="2"/>
        <v>3188.65740740741</v>
      </c>
      <c r="K51" s="7">
        <f>贷款!$B$2/(贷款!$B$3*12)</f>
        <v>1388.88888888889</v>
      </c>
      <c r="L51" s="7">
        <f>(贷款!$B$4/12)*(贷款!$B$2-IF(I51=1,0,M51))</f>
        <v>1799.76851851852</v>
      </c>
      <c r="M51" s="7">
        <f t="shared" si="3"/>
        <v>68055.5555555556</v>
      </c>
      <c r="N51" s="7">
        <f t="shared" si="4"/>
        <v>95000</v>
      </c>
      <c r="O51" s="7">
        <f>贷款!$B$2-M51</f>
        <v>431944.444444444</v>
      </c>
    </row>
    <row r="52" ht="22.5" customHeight="1" spans="1:15">
      <c r="A52" s="5">
        <v>50</v>
      </c>
      <c r="B52" s="8">
        <f>PMT(贷款!$B$4/12,贷款!$B$3*12,-贷款!$B$2)</f>
        <v>2684.1081150607</v>
      </c>
      <c r="C52" s="9">
        <f>PPMT(贷款!$B$4/12,$A52,贷款!$B$3*12,-贷款!$B$2)</f>
        <v>736.539320179131</v>
      </c>
      <c r="D52" s="9">
        <f>IPMT(贷款!$B$4/12,$A52,贷款!$B$3*12,-贷款!$B$2)</f>
        <v>1947.56879488157</v>
      </c>
      <c r="E52" s="9">
        <f t="shared" si="0"/>
        <v>33320.028548603</v>
      </c>
      <c r="F52" s="9">
        <f t="shared" si="1"/>
        <v>100885.377204432</v>
      </c>
      <c r="G52" s="9">
        <f>贷款!$B$2-E52</f>
        <v>466679.971451397</v>
      </c>
      <c r="I52" s="5">
        <v>50</v>
      </c>
      <c r="J52" s="8">
        <f t="shared" si="2"/>
        <v>3182.87037037037</v>
      </c>
      <c r="K52" s="9">
        <f>贷款!$B$2/(贷款!$B$3*12)</f>
        <v>1388.88888888889</v>
      </c>
      <c r="L52" s="9">
        <f>(贷款!$B$4/12)*(贷款!$B$2-IF(I52=1,0,M52))</f>
        <v>1793.98148148148</v>
      </c>
      <c r="M52" s="9">
        <f t="shared" si="3"/>
        <v>69444.4444444445</v>
      </c>
      <c r="N52" s="9">
        <f t="shared" si="4"/>
        <v>96793.9814814815</v>
      </c>
      <c r="O52" s="9">
        <f>贷款!$B$2-M52</f>
        <v>430555.555555556</v>
      </c>
    </row>
    <row r="53" ht="22.5" customHeight="1" spans="1:15">
      <c r="A53" s="5">
        <v>51</v>
      </c>
      <c r="B53" s="6">
        <f>PMT(贷款!$B$4/12,贷款!$B$3*12,-贷款!$B$2)</f>
        <v>2684.1081150607</v>
      </c>
      <c r="C53" s="7">
        <f>PPMT(贷款!$B$4/12,$A53,贷款!$B$3*12,-贷款!$B$2)</f>
        <v>739.608234013211</v>
      </c>
      <c r="D53" s="7">
        <f>IPMT(贷款!$B$4/12,$A53,贷款!$B$3*12,-贷款!$B$2)</f>
        <v>1944.49988104749</v>
      </c>
      <c r="E53" s="7">
        <f t="shared" si="0"/>
        <v>34059.6367826162</v>
      </c>
      <c r="F53" s="7">
        <f t="shared" si="1"/>
        <v>102829.877085479</v>
      </c>
      <c r="G53" s="7">
        <f>贷款!$B$2-E53</f>
        <v>465940.363217384</v>
      </c>
      <c r="I53" s="5">
        <v>51</v>
      </c>
      <c r="J53" s="6">
        <f t="shared" si="2"/>
        <v>3177.08333333333</v>
      </c>
      <c r="K53" s="7">
        <f>贷款!$B$2/(贷款!$B$3*12)</f>
        <v>1388.88888888889</v>
      </c>
      <c r="L53" s="7">
        <f>(贷款!$B$4/12)*(贷款!$B$2-IF(I53=1,0,M53))</f>
        <v>1788.19444444444</v>
      </c>
      <c r="M53" s="7">
        <f t="shared" si="3"/>
        <v>70833.3333333334</v>
      </c>
      <c r="N53" s="7">
        <f t="shared" si="4"/>
        <v>98582.1759259259</v>
      </c>
      <c r="O53" s="7">
        <f>贷款!$B$2-M53</f>
        <v>429166.666666667</v>
      </c>
    </row>
    <row r="54" ht="22.5" customHeight="1" spans="1:15">
      <c r="A54" s="5">
        <v>52</v>
      </c>
      <c r="B54" s="8">
        <f>PMT(贷款!$B$4/12,贷款!$B$3*12,-贷款!$B$2)</f>
        <v>2684.1081150607</v>
      </c>
      <c r="C54" s="9">
        <f>PPMT(贷款!$B$4/12,$A54,贷款!$B$3*12,-贷款!$B$2)</f>
        <v>742.689934988266</v>
      </c>
      <c r="D54" s="9">
        <f>IPMT(贷款!$B$4/12,$A54,贷款!$B$3*12,-贷款!$B$2)</f>
        <v>1941.41818007243</v>
      </c>
      <c r="E54" s="9">
        <f t="shared" si="0"/>
        <v>34802.3267176045</v>
      </c>
      <c r="F54" s="9">
        <f t="shared" si="1"/>
        <v>104771.295265552</v>
      </c>
      <c r="G54" s="9">
        <f>贷款!$B$2-E54</f>
        <v>465197.673282395</v>
      </c>
      <c r="I54" s="5">
        <v>52</v>
      </c>
      <c r="J54" s="8">
        <f t="shared" si="2"/>
        <v>3171.2962962963</v>
      </c>
      <c r="K54" s="9">
        <f>贷款!$B$2/(贷款!$B$3*12)</f>
        <v>1388.88888888889</v>
      </c>
      <c r="L54" s="9">
        <f>(贷款!$B$4/12)*(贷款!$B$2-IF(I54=1,0,M54))</f>
        <v>1782.40740740741</v>
      </c>
      <c r="M54" s="9">
        <f t="shared" si="3"/>
        <v>72222.2222222223</v>
      </c>
      <c r="N54" s="9">
        <f t="shared" si="4"/>
        <v>100364.583333333</v>
      </c>
      <c r="O54" s="9">
        <f>贷款!$B$2-M54</f>
        <v>427777.777777778</v>
      </c>
    </row>
    <row r="55" ht="22.5" customHeight="1" spans="1:15">
      <c r="A55" s="5">
        <v>53</v>
      </c>
      <c r="B55" s="6">
        <f>PMT(贷款!$B$4/12,贷款!$B$3*12,-贷款!$B$2)</f>
        <v>2684.1081150607</v>
      </c>
      <c r="C55" s="7">
        <f>PPMT(贷款!$B$4/12,$A55,贷款!$B$3*12,-贷款!$B$2)</f>
        <v>745.784476384051</v>
      </c>
      <c r="D55" s="7">
        <f>IPMT(贷款!$B$4/12,$A55,贷款!$B$3*12,-贷款!$B$2)</f>
        <v>1938.32363867665</v>
      </c>
      <c r="E55" s="7">
        <f t="shared" si="0"/>
        <v>35548.1111939886</v>
      </c>
      <c r="F55" s="7">
        <f t="shared" si="1"/>
        <v>106709.618904229</v>
      </c>
      <c r="G55" s="7">
        <f>贷款!$B$2-E55</f>
        <v>464451.888806011</v>
      </c>
      <c r="I55" s="5">
        <v>53</v>
      </c>
      <c r="J55" s="6">
        <f t="shared" si="2"/>
        <v>3165.50925925926</v>
      </c>
      <c r="K55" s="7">
        <f>贷款!$B$2/(贷款!$B$3*12)</f>
        <v>1388.88888888889</v>
      </c>
      <c r="L55" s="7">
        <f>(贷款!$B$4/12)*(贷款!$B$2-IF(I55=1,0,M55))</f>
        <v>1776.62037037037</v>
      </c>
      <c r="M55" s="7">
        <f t="shared" si="3"/>
        <v>73611.1111111112</v>
      </c>
      <c r="N55" s="7">
        <f t="shared" si="4"/>
        <v>102141.203703704</v>
      </c>
      <c r="O55" s="7">
        <f>贷款!$B$2-M55</f>
        <v>426388.888888889</v>
      </c>
    </row>
    <row r="56" ht="22.5" customHeight="1" spans="1:15">
      <c r="A56" s="5">
        <v>54</v>
      </c>
      <c r="B56" s="8">
        <f>PMT(贷款!$B$4/12,贷款!$B$3*12,-贷款!$B$2)</f>
        <v>2684.1081150607</v>
      </c>
      <c r="C56" s="9">
        <f>PPMT(贷款!$B$4/12,$A56,贷款!$B$3*12,-贷款!$B$2)</f>
        <v>748.891911702317</v>
      </c>
      <c r="D56" s="9">
        <f>IPMT(贷款!$B$4/12,$A56,贷款!$B$3*12,-贷款!$B$2)</f>
        <v>1935.21620335838</v>
      </c>
      <c r="E56" s="9">
        <f t="shared" si="0"/>
        <v>36297.0031056909</v>
      </c>
      <c r="F56" s="9">
        <f t="shared" si="1"/>
        <v>108644.835107587</v>
      </c>
      <c r="G56" s="9">
        <f>贷款!$B$2-E56</f>
        <v>463702.996894309</v>
      </c>
      <c r="I56" s="5">
        <v>54</v>
      </c>
      <c r="J56" s="8">
        <f t="shared" si="2"/>
        <v>3159.72222222222</v>
      </c>
      <c r="K56" s="9">
        <f>贷款!$B$2/(贷款!$B$3*12)</f>
        <v>1388.88888888889</v>
      </c>
      <c r="L56" s="9">
        <f>(贷款!$B$4/12)*(贷款!$B$2-IF(I56=1,0,M56))</f>
        <v>1770.83333333333</v>
      </c>
      <c r="M56" s="9">
        <f t="shared" si="3"/>
        <v>75000.0000000001</v>
      </c>
      <c r="N56" s="9">
        <f t="shared" si="4"/>
        <v>103912.037037037</v>
      </c>
      <c r="O56" s="9">
        <f>贷款!$B$2-M56</f>
        <v>425000</v>
      </c>
    </row>
    <row r="57" ht="22.5" customHeight="1" spans="1:15">
      <c r="A57" s="5">
        <v>55</v>
      </c>
      <c r="B57" s="6">
        <f>PMT(贷款!$B$4/12,贷款!$B$3*12,-贷款!$B$2)</f>
        <v>2684.1081150607</v>
      </c>
      <c r="C57" s="7">
        <f>PPMT(贷款!$B$4/12,$A57,贷款!$B$3*12,-贷款!$B$2)</f>
        <v>752.012294667744</v>
      </c>
      <c r="D57" s="7">
        <f>IPMT(贷款!$B$4/12,$A57,贷款!$B$3*12,-贷款!$B$2)</f>
        <v>1932.09582039295</v>
      </c>
      <c r="E57" s="7">
        <f t="shared" si="0"/>
        <v>37049.0154003586</v>
      </c>
      <c r="F57" s="7">
        <f t="shared" si="1"/>
        <v>110576.93092798</v>
      </c>
      <c r="G57" s="7">
        <f>贷款!$B$2-E57</f>
        <v>462950.984599641</v>
      </c>
      <c r="I57" s="5">
        <v>55</v>
      </c>
      <c r="J57" s="6">
        <f t="shared" si="2"/>
        <v>3153.93518518519</v>
      </c>
      <c r="K57" s="7">
        <f>贷款!$B$2/(贷款!$B$3*12)</f>
        <v>1388.88888888889</v>
      </c>
      <c r="L57" s="7">
        <f>(贷款!$B$4/12)*(贷款!$B$2-IF(I57=1,0,M57))</f>
        <v>1765.0462962963</v>
      </c>
      <c r="M57" s="7">
        <f t="shared" si="3"/>
        <v>76388.8888888889</v>
      </c>
      <c r="N57" s="7">
        <f t="shared" si="4"/>
        <v>105677.083333333</v>
      </c>
      <c r="O57" s="7">
        <f>贷款!$B$2-M57</f>
        <v>423611.111111111</v>
      </c>
    </row>
    <row r="58" ht="22.5" customHeight="1" spans="1:15">
      <c r="A58" s="5">
        <v>56</v>
      </c>
      <c r="B58" s="8">
        <f>PMT(贷款!$B$4/12,贷款!$B$3*12,-贷款!$B$2)</f>
        <v>2684.1081150607</v>
      </c>
      <c r="C58" s="9">
        <f>PPMT(贷款!$B$4/12,$A58,贷款!$B$3*12,-贷款!$B$2)</f>
        <v>755.145679228859</v>
      </c>
      <c r="D58" s="9">
        <f>IPMT(贷款!$B$4/12,$A58,贷款!$B$3*12,-贷款!$B$2)</f>
        <v>1928.96243583184</v>
      </c>
      <c r="E58" s="9">
        <f t="shared" si="0"/>
        <v>37804.1610795875</v>
      </c>
      <c r="F58" s="9">
        <f t="shared" si="1"/>
        <v>112505.893363812</v>
      </c>
      <c r="G58" s="9">
        <f>贷款!$B$2-E58</f>
        <v>462195.838920413</v>
      </c>
      <c r="I58" s="5">
        <v>56</v>
      </c>
      <c r="J58" s="8">
        <f t="shared" si="2"/>
        <v>3148.14814814815</v>
      </c>
      <c r="K58" s="9">
        <f>贷款!$B$2/(贷款!$B$3*12)</f>
        <v>1388.88888888889</v>
      </c>
      <c r="L58" s="9">
        <f>(贷款!$B$4/12)*(贷款!$B$2-IF(I58=1,0,M58))</f>
        <v>1759.25925925926</v>
      </c>
      <c r="M58" s="9">
        <f t="shared" si="3"/>
        <v>77777.7777777778</v>
      </c>
      <c r="N58" s="9">
        <f t="shared" si="4"/>
        <v>107436.342592593</v>
      </c>
      <c r="O58" s="9">
        <f>贷款!$B$2-M58</f>
        <v>422222.222222222</v>
      </c>
    </row>
    <row r="59" ht="22.5" customHeight="1" spans="1:15">
      <c r="A59" s="5">
        <v>57</v>
      </c>
      <c r="B59" s="6">
        <f>PMT(贷款!$B$4/12,贷款!$B$3*12,-贷款!$B$2)</f>
        <v>2684.1081150607</v>
      </c>
      <c r="C59" s="7">
        <f>PPMT(贷款!$B$4/12,$A59,贷款!$B$3*12,-贷款!$B$2)</f>
        <v>758.29211955898</v>
      </c>
      <c r="D59" s="7">
        <f>IPMT(贷款!$B$4/12,$A59,贷款!$B$3*12,-贷款!$B$2)</f>
        <v>1925.81599550172</v>
      </c>
      <c r="E59" s="7">
        <f t="shared" si="0"/>
        <v>38562.4531991465</v>
      </c>
      <c r="F59" s="7">
        <f t="shared" si="1"/>
        <v>114431.709359313</v>
      </c>
      <c r="G59" s="7">
        <f>贷款!$B$2-E59</f>
        <v>461437.546800854</v>
      </c>
      <c r="I59" s="5">
        <v>57</v>
      </c>
      <c r="J59" s="6">
        <f t="shared" si="2"/>
        <v>3142.36111111111</v>
      </c>
      <c r="K59" s="7">
        <f>贷款!$B$2/(贷款!$B$3*12)</f>
        <v>1388.88888888889</v>
      </c>
      <c r="L59" s="7">
        <f>(贷款!$B$4/12)*(贷款!$B$2-IF(I59=1,0,M59))</f>
        <v>1753.47222222222</v>
      </c>
      <c r="M59" s="7">
        <f t="shared" si="3"/>
        <v>79166.6666666667</v>
      </c>
      <c r="N59" s="7">
        <f t="shared" si="4"/>
        <v>109189.814814815</v>
      </c>
      <c r="O59" s="7">
        <f>贷款!$B$2-M59</f>
        <v>420833.333333333</v>
      </c>
    </row>
    <row r="60" ht="22.5" customHeight="1" spans="1:15">
      <c r="A60" s="5">
        <v>58</v>
      </c>
      <c r="B60" s="8">
        <f>PMT(贷款!$B$4/12,贷款!$B$3*12,-贷款!$B$2)</f>
        <v>2684.1081150607</v>
      </c>
      <c r="C60" s="9">
        <f>PPMT(贷款!$B$4/12,$A60,贷款!$B$3*12,-贷款!$B$2)</f>
        <v>761.451670057142</v>
      </c>
      <c r="D60" s="9">
        <f>IPMT(贷款!$B$4/12,$A60,贷款!$B$3*12,-贷款!$B$2)</f>
        <v>1922.65644500356</v>
      </c>
      <c r="E60" s="9">
        <f t="shared" si="0"/>
        <v>39323.9048692036</v>
      </c>
      <c r="F60" s="9">
        <f t="shared" si="1"/>
        <v>116354.365804317</v>
      </c>
      <c r="G60" s="9">
        <f>贷款!$B$2-E60</f>
        <v>460676.095130796</v>
      </c>
      <c r="I60" s="5">
        <v>58</v>
      </c>
      <c r="J60" s="8">
        <f t="shared" si="2"/>
        <v>3136.57407407407</v>
      </c>
      <c r="K60" s="9">
        <f>贷款!$B$2/(贷款!$B$3*12)</f>
        <v>1388.88888888889</v>
      </c>
      <c r="L60" s="9">
        <f>(贷款!$B$4/12)*(贷款!$B$2-IF(I60=1,0,M60))</f>
        <v>1747.68518518518</v>
      </c>
      <c r="M60" s="9">
        <f t="shared" si="3"/>
        <v>80555.5555555556</v>
      </c>
      <c r="N60" s="9">
        <f t="shared" si="4"/>
        <v>110937.5</v>
      </c>
      <c r="O60" s="9">
        <f>贷款!$B$2-M60</f>
        <v>419444.444444444</v>
      </c>
    </row>
    <row r="61" ht="22.5" customHeight="1" spans="1:15">
      <c r="A61" s="5">
        <v>59</v>
      </c>
      <c r="B61" s="6">
        <f>PMT(贷款!$B$4/12,贷款!$B$3*12,-贷款!$B$2)</f>
        <v>2684.1081150607</v>
      </c>
      <c r="C61" s="7">
        <f>PPMT(贷款!$B$4/12,$A61,贷款!$B$3*12,-贷款!$B$2)</f>
        <v>764.624385349047</v>
      </c>
      <c r="D61" s="7">
        <f>IPMT(贷款!$B$4/12,$A61,贷款!$B$3*12,-贷款!$B$2)</f>
        <v>1919.48372971165</v>
      </c>
      <c r="E61" s="7">
        <f t="shared" si="0"/>
        <v>40088.5292545526</v>
      </c>
      <c r="F61" s="7">
        <f t="shared" si="1"/>
        <v>118273.849534029</v>
      </c>
      <c r="G61" s="7">
        <f>贷款!$B$2-E61</f>
        <v>459911.470745447</v>
      </c>
      <c r="I61" s="5">
        <v>59</v>
      </c>
      <c r="J61" s="6">
        <f t="shared" si="2"/>
        <v>3130.78703703704</v>
      </c>
      <c r="K61" s="7">
        <f>贷款!$B$2/(贷款!$B$3*12)</f>
        <v>1388.88888888889</v>
      </c>
      <c r="L61" s="7">
        <f>(贷款!$B$4/12)*(贷款!$B$2-IF(I61=1,0,M61))</f>
        <v>1741.89814814815</v>
      </c>
      <c r="M61" s="7">
        <f t="shared" si="3"/>
        <v>81944.4444444445</v>
      </c>
      <c r="N61" s="7">
        <f t="shared" si="4"/>
        <v>112679.398148148</v>
      </c>
      <c r="O61" s="7">
        <f>贷款!$B$2-M61</f>
        <v>418055.555555556</v>
      </c>
    </row>
    <row r="62" ht="22.5" customHeight="1" spans="1:15">
      <c r="A62" s="5">
        <v>60</v>
      </c>
      <c r="B62" s="8">
        <f>PMT(贷款!$B$4/12,贷款!$B$3*12,-贷款!$B$2)</f>
        <v>2684.1081150607</v>
      </c>
      <c r="C62" s="9">
        <f>PPMT(贷款!$B$4/12,$A62,贷款!$B$3*12,-贷款!$B$2)</f>
        <v>767.810320288001</v>
      </c>
      <c r="D62" s="9">
        <f>IPMT(贷款!$B$4/12,$A62,贷款!$B$3*12,-贷款!$B$2)</f>
        <v>1916.2977947727</v>
      </c>
      <c r="E62" s="9">
        <f t="shared" si="0"/>
        <v>40856.3395748406</v>
      </c>
      <c r="F62" s="9">
        <f t="shared" si="1"/>
        <v>120190.147328801</v>
      </c>
      <c r="G62" s="9">
        <f>贷款!$B$2-E62</f>
        <v>459143.660425159</v>
      </c>
      <c r="I62" s="5">
        <v>60</v>
      </c>
      <c r="J62" s="8">
        <f t="shared" si="2"/>
        <v>3125</v>
      </c>
      <c r="K62" s="9">
        <f>贷款!$B$2/(贷款!$B$3*12)</f>
        <v>1388.88888888889</v>
      </c>
      <c r="L62" s="9">
        <f>(贷款!$B$4/12)*(贷款!$B$2-IF(I62=1,0,M62))</f>
        <v>1736.11111111111</v>
      </c>
      <c r="M62" s="9">
        <f t="shared" si="3"/>
        <v>83333.3333333334</v>
      </c>
      <c r="N62" s="9">
        <f t="shared" si="4"/>
        <v>114415.509259259</v>
      </c>
      <c r="O62" s="9">
        <f>贷款!$B$2-M62</f>
        <v>416666.666666667</v>
      </c>
    </row>
    <row r="63" ht="22.5" customHeight="1" spans="1:15">
      <c r="A63" s="5">
        <v>61</v>
      </c>
      <c r="B63" s="6">
        <f>PMT(贷款!$B$4/12,贷款!$B$3*12,-贷款!$B$2)</f>
        <v>2684.1081150607</v>
      </c>
      <c r="C63" s="7">
        <f>PPMT(贷款!$B$4/12,$A63,贷款!$B$3*12,-贷款!$B$2)</f>
        <v>771.009529955868</v>
      </c>
      <c r="D63" s="7">
        <f>IPMT(贷款!$B$4/12,$A63,贷款!$B$3*12,-贷款!$B$2)</f>
        <v>1913.09858510483</v>
      </c>
      <c r="E63" s="7">
        <f t="shared" si="0"/>
        <v>41627.3491047965</v>
      </c>
      <c r="F63" s="7">
        <f t="shared" si="1"/>
        <v>122103.245913906</v>
      </c>
      <c r="G63" s="7">
        <f>贷款!$B$2-E63</f>
        <v>458372.650895203</v>
      </c>
      <c r="I63" s="5">
        <v>61</v>
      </c>
      <c r="J63" s="6">
        <f t="shared" si="2"/>
        <v>3119.21296296296</v>
      </c>
      <c r="K63" s="7">
        <f>贷款!$B$2/(贷款!$B$3*12)</f>
        <v>1388.88888888889</v>
      </c>
      <c r="L63" s="7">
        <f>(贷款!$B$4/12)*(贷款!$B$2-IF(I63=1,0,M63))</f>
        <v>1730.32407407407</v>
      </c>
      <c r="M63" s="7">
        <f t="shared" si="3"/>
        <v>84722.2222222223</v>
      </c>
      <c r="N63" s="7">
        <f t="shared" si="4"/>
        <v>116145.833333333</v>
      </c>
      <c r="O63" s="7">
        <f>贷款!$B$2-M63</f>
        <v>415277.777777778</v>
      </c>
    </row>
    <row r="64" ht="22.5" customHeight="1" spans="1:15">
      <c r="A64" s="5">
        <v>62</v>
      </c>
      <c r="B64" s="8">
        <f>PMT(贷款!$B$4/12,贷款!$B$3*12,-贷款!$B$2)</f>
        <v>2684.1081150607</v>
      </c>
      <c r="C64" s="9">
        <f>PPMT(贷款!$B$4/12,$A64,贷款!$B$3*12,-贷款!$B$2)</f>
        <v>774.222069664017</v>
      </c>
      <c r="D64" s="9">
        <f>IPMT(贷款!$B$4/12,$A64,贷款!$B$3*12,-贷款!$B$2)</f>
        <v>1909.88604539668</v>
      </c>
      <c r="E64" s="9">
        <f t="shared" si="0"/>
        <v>42401.5711744605</v>
      </c>
      <c r="F64" s="9">
        <f t="shared" si="1"/>
        <v>124013.131959303</v>
      </c>
      <c r="G64" s="9">
        <f>贷款!$B$2-E64</f>
        <v>457598.428825539</v>
      </c>
      <c r="I64" s="5">
        <v>62</v>
      </c>
      <c r="J64" s="8">
        <f t="shared" si="2"/>
        <v>3113.42592592593</v>
      </c>
      <c r="K64" s="9">
        <f>贷款!$B$2/(贷款!$B$3*12)</f>
        <v>1388.88888888889</v>
      </c>
      <c r="L64" s="9">
        <f>(贷款!$B$4/12)*(贷款!$B$2-IF(I64=1,0,M64))</f>
        <v>1724.53703703704</v>
      </c>
      <c r="M64" s="9">
        <f t="shared" si="3"/>
        <v>86111.1111111112</v>
      </c>
      <c r="N64" s="9">
        <f t="shared" si="4"/>
        <v>117870.37037037</v>
      </c>
      <c r="O64" s="9">
        <f>贷款!$B$2-M64</f>
        <v>413888.888888889</v>
      </c>
    </row>
    <row r="65" ht="22.5" customHeight="1" spans="1:15">
      <c r="A65" s="5">
        <v>63</v>
      </c>
      <c r="B65" s="6">
        <f>PMT(贷款!$B$4/12,贷款!$B$3*12,-贷款!$B$2)</f>
        <v>2684.1081150607</v>
      </c>
      <c r="C65" s="7">
        <f>PPMT(贷款!$B$4/12,$A65,贷款!$B$3*12,-贷款!$B$2)</f>
        <v>777.447994954284</v>
      </c>
      <c r="D65" s="7">
        <f>IPMT(贷款!$B$4/12,$A65,贷款!$B$3*12,-贷款!$B$2)</f>
        <v>1906.66012010641</v>
      </c>
      <c r="E65" s="7">
        <f t="shared" si="0"/>
        <v>43179.0191694148</v>
      </c>
      <c r="F65" s="7">
        <f t="shared" si="1"/>
        <v>125919.792079409</v>
      </c>
      <c r="G65" s="7">
        <f>贷款!$B$2-E65</f>
        <v>456820.980830585</v>
      </c>
      <c r="I65" s="5">
        <v>63</v>
      </c>
      <c r="J65" s="6">
        <f t="shared" si="2"/>
        <v>3107.63888888889</v>
      </c>
      <c r="K65" s="7">
        <f>贷款!$B$2/(贷款!$B$3*12)</f>
        <v>1388.88888888889</v>
      </c>
      <c r="L65" s="7">
        <f>(贷款!$B$4/12)*(贷款!$B$2-IF(I65=1,0,M65))</f>
        <v>1718.75</v>
      </c>
      <c r="M65" s="7">
        <f t="shared" si="3"/>
        <v>87500.0000000001</v>
      </c>
      <c r="N65" s="7">
        <f t="shared" si="4"/>
        <v>119589.12037037</v>
      </c>
      <c r="O65" s="7">
        <f>贷款!$B$2-M65</f>
        <v>412500</v>
      </c>
    </row>
    <row r="66" ht="22.5" customHeight="1" spans="1:15">
      <c r="A66" s="5">
        <v>64</v>
      </c>
      <c r="B66" s="8">
        <f>PMT(贷款!$B$4/12,贷款!$B$3*12,-贷款!$B$2)</f>
        <v>2684.1081150607</v>
      </c>
      <c r="C66" s="9">
        <f>PPMT(贷款!$B$4/12,$A66,贷款!$B$3*12,-贷款!$B$2)</f>
        <v>780.687361599927</v>
      </c>
      <c r="D66" s="9">
        <f>IPMT(贷款!$B$4/12,$A66,贷款!$B$3*12,-贷款!$B$2)</f>
        <v>1903.42075346077</v>
      </c>
      <c r="E66" s="9">
        <f t="shared" si="0"/>
        <v>43959.7065310147</v>
      </c>
      <c r="F66" s="9">
        <f t="shared" si="1"/>
        <v>127823.21283287</v>
      </c>
      <c r="G66" s="9">
        <f>贷款!$B$2-E66</f>
        <v>456040.293468985</v>
      </c>
      <c r="I66" s="5">
        <v>64</v>
      </c>
      <c r="J66" s="8">
        <f t="shared" si="2"/>
        <v>3101.85185185185</v>
      </c>
      <c r="K66" s="9">
        <f>贷款!$B$2/(贷款!$B$3*12)</f>
        <v>1388.88888888889</v>
      </c>
      <c r="L66" s="9">
        <f>(贷款!$B$4/12)*(贷款!$B$2-IF(I66=1,0,M66))</f>
        <v>1712.96296296296</v>
      </c>
      <c r="M66" s="9">
        <f t="shared" si="3"/>
        <v>88888.888888889</v>
      </c>
      <c r="N66" s="9">
        <f t="shared" si="4"/>
        <v>121302.083333333</v>
      </c>
      <c r="O66" s="9">
        <f>贷款!$B$2-M66</f>
        <v>411111.111111111</v>
      </c>
    </row>
    <row r="67" ht="22.5" customHeight="1" spans="1:15">
      <c r="A67" s="5">
        <v>65</v>
      </c>
      <c r="B67" s="6">
        <f>PMT(贷款!$B$4/12,贷款!$B$3*12,-贷款!$B$2)</f>
        <v>2684.1081150607</v>
      </c>
      <c r="C67" s="7">
        <f>PPMT(贷款!$B$4/12,$A67,贷款!$B$3*12,-贷款!$B$2)</f>
        <v>783.940225606593</v>
      </c>
      <c r="D67" s="7">
        <f>IPMT(贷款!$B$4/12,$A67,贷款!$B$3*12,-贷款!$B$2)</f>
        <v>1900.16788945411</v>
      </c>
      <c r="E67" s="7">
        <f t="shared" ref="E67:E130" si="5">IF(A67=1,0,E66)+C67</f>
        <v>44743.6467566213</v>
      </c>
      <c r="F67" s="7">
        <f t="shared" si="1"/>
        <v>129723.380722324</v>
      </c>
      <c r="G67" s="7">
        <f>贷款!$B$2-E67</f>
        <v>455256.353243379</v>
      </c>
      <c r="I67" s="5">
        <v>65</v>
      </c>
      <c r="J67" s="6">
        <f t="shared" si="2"/>
        <v>3096.06481481481</v>
      </c>
      <c r="K67" s="7">
        <f>贷款!$B$2/(贷款!$B$3*12)</f>
        <v>1388.88888888889</v>
      </c>
      <c r="L67" s="7">
        <f>(贷款!$B$4/12)*(贷款!$B$2-IF(I67=1,0,M67))</f>
        <v>1707.17592592593</v>
      </c>
      <c r="M67" s="7">
        <f t="shared" si="3"/>
        <v>90277.7777777779</v>
      </c>
      <c r="N67" s="7">
        <f t="shared" si="4"/>
        <v>123009.259259259</v>
      </c>
      <c r="O67" s="7">
        <f>贷款!$B$2-M67</f>
        <v>409722.222222222</v>
      </c>
    </row>
    <row r="68" ht="22.5" customHeight="1" spans="1:15">
      <c r="A68" s="5">
        <v>66</v>
      </c>
      <c r="B68" s="8">
        <f>PMT(贷款!$B$4/12,贷款!$B$3*12,-贷款!$B$2)</f>
        <v>2684.1081150607</v>
      </c>
      <c r="C68" s="9">
        <f>PPMT(贷款!$B$4/12,$A68,贷款!$B$3*12,-贷款!$B$2)</f>
        <v>787.206643213287</v>
      </c>
      <c r="D68" s="9">
        <f>IPMT(贷款!$B$4/12,$A68,贷款!$B$3*12,-贷款!$B$2)</f>
        <v>1896.90147184741</v>
      </c>
      <c r="E68" s="9">
        <f t="shared" si="5"/>
        <v>45530.8533998346</v>
      </c>
      <c r="F68" s="9">
        <f t="shared" si="1"/>
        <v>131620.282194172</v>
      </c>
      <c r="G68" s="9">
        <f>贷款!$B$2-E68</f>
        <v>454469.146600165</v>
      </c>
      <c r="I68" s="5">
        <v>66</v>
      </c>
      <c r="J68" s="8">
        <f t="shared" si="2"/>
        <v>3090.27777777778</v>
      </c>
      <c r="K68" s="9">
        <f>贷款!$B$2/(贷款!$B$3*12)</f>
        <v>1388.88888888889</v>
      </c>
      <c r="L68" s="9">
        <f>(贷款!$B$4/12)*(贷款!$B$2-IF(I68=1,0,M68))</f>
        <v>1701.38888888889</v>
      </c>
      <c r="M68" s="9">
        <f t="shared" si="3"/>
        <v>91666.6666666667</v>
      </c>
      <c r="N68" s="9">
        <f t="shared" si="4"/>
        <v>124710.648148148</v>
      </c>
      <c r="O68" s="9">
        <f>贷款!$B$2-M68</f>
        <v>408333.333333333</v>
      </c>
    </row>
    <row r="69" ht="22.5" customHeight="1" spans="1:15">
      <c r="A69" s="5">
        <v>67</v>
      </c>
      <c r="B69" s="6">
        <f>PMT(贷款!$B$4/12,贷款!$B$3*12,-贷款!$B$2)</f>
        <v>2684.1081150607</v>
      </c>
      <c r="C69" s="7">
        <f>PPMT(贷款!$B$4/12,$A69,贷款!$B$3*12,-贷款!$B$2)</f>
        <v>790.486670893343</v>
      </c>
      <c r="D69" s="7">
        <f>IPMT(贷款!$B$4/12,$A69,贷款!$B$3*12,-贷款!$B$2)</f>
        <v>1893.62144416736</v>
      </c>
      <c r="E69" s="7">
        <f t="shared" si="5"/>
        <v>46321.340070728</v>
      </c>
      <c r="F69" s="7">
        <f t="shared" ref="F69:F132" si="6">B69*A69-E69</f>
        <v>133513.903638339</v>
      </c>
      <c r="G69" s="7">
        <f>贷款!$B$2-E69</f>
        <v>453678.659929272</v>
      </c>
      <c r="I69" s="5">
        <v>67</v>
      </c>
      <c r="J69" s="6">
        <f t="shared" ref="J69:J132" si="7">K69+L69</f>
        <v>3084.49074074074</v>
      </c>
      <c r="K69" s="7">
        <f>贷款!$B$2/(贷款!$B$3*12)</f>
        <v>1388.88888888889</v>
      </c>
      <c r="L69" s="7">
        <f>(贷款!$B$4/12)*(贷款!$B$2-IF(I69=1,0,M69))</f>
        <v>1695.60185185185</v>
      </c>
      <c r="M69" s="7">
        <f t="shared" ref="M69:M132" si="8">IF(I69=1,0,M68)+K69</f>
        <v>93055.5555555556</v>
      </c>
      <c r="N69" s="7">
        <f t="shared" ref="N69:N132" si="9">IF(I69=1,0,N68)+L69</f>
        <v>126406.25</v>
      </c>
      <c r="O69" s="7">
        <f>贷款!$B$2-M69</f>
        <v>406944.444444444</v>
      </c>
    </row>
    <row r="70" ht="22.5" customHeight="1" spans="1:15">
      <c r="A70" s="5">
        <v>68</v>
      </c>
      <c r="B70" s="8">
        <f>PMT(贷款!$B$4/12,贷款!$B$3*12,-贷款!$B$2)</f>
        <v>2684.1081150607</v>
      </c>
      <c r="C70" s="9">
        <f>PPMT(贷款!$B$4/12,$A70,贷款!$B$3*12,-贷款!$B$2)</f>
        <v>793.780365355398</v>
      </c>
      <c r="D70" s="9">
        <f>IPMT(贷款!$B$4/12,$A70,贷款!$B$3*12,-贷款!$B$2)</f>
        <v>1890.3277497053</v>
      </c>
      <c r="E70" s="9">
        <f t="shared" si="5"/>
        <v>47115.1204360834</v>
      </c>
      <c r="F70" s="9">
        <f t="shared" si="6"/>
        <v>135404.231388044</v>
      </c>
      <c r="G70" s="9">
        <f>贷款!$B$2-E70</f>
        <v>452884.879563917</v>
      </c>
      <c r="I70" s="5">
        <v>68</v>
      </c>
      <c r="J70" s="8">
        <f t="shared" si="7"/>
        <v>3078.7037037037</v>
      </c>
      <c r="K70" s="9">
        <f>贷款!$B$2/(贷款!$B$3*12)</f>
        <v>1388.88888888889</v>
      </c>
      <c r="L70" s="9">
        <f>(贷款!$B$4/12)*(贷款!$B$2-IF(I70=1,0,M70))</f>
        <v>1689.81481481481</v>
      </c>
      <c r="M70" s="9">
        <f t="shared" si="8"/>
        <v>94444.4444444445</v>
      </c>
      <c r="N70" s="9">
        <f t="shared" si="9"/>
        <v>128096.064814815</v>
      </c>
      <c r="O70" s="9">
        <f>贷款!$B$2-M70</f>
        <v>405555.555555556</v>
      </c>
    </row>
    <row r="71" ht="22.5" customHeight="1" spans="1:15">
      <c r="A71" s="5">
        <v>69</v>
      </c>
      <c r="B71" s="6">
        <f>PMT(贷款!$B$4/12,贷款!$B$3*12,-贷款!$B$2)</f>
        <v>2684.1081150607</v>
      </c>
      <c r="C71" s="7">
        <f>PPMT(贷款!$B$4/12,$A71,贷款!$B$3*12,-贷款!$B$2)</f>
        <v>797.087783544379</v>
      </c>
      <c r="D71" s="7">
        <f>IPMT(贷款!$B$4/12,$A71,贷款!$B$3*12,-贷款!$B$2)</f>
        <v>1887.02033151632</v>
      </c>
      <c r="E71" s="7">
        <f t="shared" si="5"/>
        <v>47912.2082196277</v>
      </c>
      <c r="F71" s="7">
        <f t="shared" si="6"/>
        <v>137291.251719561</v>
      </c>
      <c r="G71" s="7">
        <f>贷款!$B$2-E71</f>
        <v>452087.791780372</v>
      </c>
      <c r="I71" s="5">
        <v>69</v>
      </c>
      <c r="J71" s="6">
        <f t="shared" si="7"/>
        <v>3072.91666666667</v>
      </c>
      <c r="K71" s="7">
        <f>贷款!$B$2/(贷款!$B$3*12)</f>
        <v>1388.88888888889</v>
      </c>
      <c r="L71" s="7">
        <f>(贷款!$B$4/12)*(贷款!$B$2-IF(I71=1,0,M71))</f>
        <v>1684.02777777778</v>
      </c>
      <c r="M71" s="7">
        <f t="shared" si="8"/>
        <v>95833.3333333334</v>
      </c>
      <c r="N71" s="7">
        <f t="shared" si="9"/>
        <v>129780.092592593</v>
      </c>
      <c r="O71" s="7">
        <f>贷款!$B$2-M71</f>
        <v>404166.666666667</v>
      </c>
    </row>
    <row r="72" ht="22.5" customHeight="1" spans="1:15">
      <c r="A72" s="5">
        <v>70</v>
      </c>
      <c r="B72" s="8">
        <f>PMT(贷款!$B$4/12,贷款!$B$3*12,-贷款!$B$2)</f>
        <v>2684.1081150607</v>
      </c>
      <c r="C72" s="9">
        <f>PPMT(贷款!$B$4/12,$A72,贷款!$B$3*12,-贷款!$B$2)</f>
        <v>800.408982642481</v>
      </c>
      <c r="D72" s="9">
        <f>IPMT(贷款!$B$4/12,$A72,贷款!$B$3*12,-贷款!$B$2)</f>
        <v>1883.69913241822</v>
      </c>
      <c r="E72" s="9">
        <f t="shared" si="5"/>
        <v>48712.6172022702</v>
      </c>
      <c r="F72" s="9">
        <f t="shared" si="6"/>
        <v>139174.950851979</v>
      </c>
      <c r="G72" s="9">
        <f>贷款!$B$2-E72</f>
        <v>451287.38279773</v>
      </c>
      <c r="I72" s="5">
        <v>70</v>
      </c>
      <c r="J72" s="8">
        <f t="shared" si="7"/>
        <v>3067.12962962963</v>
      </c>
      <c r="K72" s="9">
        <f>贷款!$B$2/(贷款!$B$3*12)</f>
        <v>1388.88888888889</v>
      </c>
      <c r="L72" s="9">
        <f>(贷款!$B$4/12)*(贷款!$B$2-IF(I72=1,0,M72))</f>
        <v>1678.24074074074</v>
      </c>
      <c r="M72" s="9">
        <f t="shared" si="8"/>
        <v>97222.2222222223</v>
      </c>
      <c r="N72" s="9">
        <f t="shared" si="9"/>
        <v>131458.333333333</v>
      </c>
      <c r="O72" s="9">
        <f>贷款!$B$2-M72</f>
        <v>402777.777777778</v>
      </c>
    </row>
    <row r="73" ht="22.5" customHeight="1" spans="1:15">
      <c r="A73" s="5">
        <v>71</v>
      </c>
      <c r="B73" s="6">
        <f>PMT(贷款!$B$4/12,贷款!$B$3*12,-贷款!$B$2)</f>
        <v>2684.1081150607</v>
      </c>
      <c r="C73" s="7">
        <f>PPMT(贷款!$B$4/12,$A73,贷款!$B$3*12,-贷款!$B$2)</f>
        <v>803.744020070158</v>
      </c>
      <c r="D73" s="7">
        <f>IPMT(贷款!$B$4/12,$A73,贷款!$B$3*12,-贷款!$B$2)</f>
        <v>1880.36409499054</v>
      </c>
      <c r="E73" s="7">
        <f t="shared" si="5"/>
        <v>49516.3612223404</v>
      </c>
      <c r="F73" s="7">
        <f t="shared" si="6"/>
        <v>141055.314946969</v>
      </c>
      <c r="G73" s="7">
        <f>贷款!$B$2-E73</f>
        <v>450483.63877766</v>
      </c>
      <c r="I73" s="5">
        <v>71</v>
      </c>
      <c r="J73" s="6">
        <f t="shared" si="7"/>
        <v>3061.34259259259</v>
      </c>
      <c r="K73" s="7">
        <f>贷款!$B$2/(贷款!$B$3*12)</f>
        <v>1388.88888888889</v>
      </c>
      <c r="L73" s="7">
        <f>(贷款!$B$4/12)*(贷款!$B$2-IF(I73=1,0,M73))</f>
        <v>1672.4537037037</v>
      </c>
      <c r="M73" s="7">
        <f t="shared" si="8"/>
        <v>98611.1111111112</v>
      </c>
      <c r="N73" s="7">
        <f t="shared" si="9"/>
        <v>133130.787037037</v>
      </c>
      <c r="O73" s="7">
        <f>贷款!$B$2-M73</f>
        <v>401388.888888889</v>
      </c>
    </row>
    <row r="74" ht="22.5" customHeight="1" spans="1:15">
      <c r="A74" s="5">
        <v>72</v>
      </c>
      <c r="B74" s="8">
        <f>PMT(贷款!$B$4/12,贷款!$B$3*12,-贷款!$B$2)</f>
        <v>2684.1081150607</v>
      </c>
      <c r="C74" s="9">
        <f>PPMT(贷款!$B$4/12,$A74,贷款!$B$3*12,-贷款!$B$2)</f>
        <v>807.092953487117</v>
      </c>
      <c r="D74" s="9">
        <f>IPMT(贷款!$B$4/12,$A74,贷款!$B$3*12,-贷款!$B$2)</f>
        <v>1877.01516157358</v>
      </c>
      <c r="E74" s="9">
        <f t="shared" si="5"/>
        <v>50323.4541758275</v>
      </c>
      <c r="F74" s="9">
        <f t="shared" si="6"/>
        <v>142932.330108543</v>
      </c>
      <c r="G74" s="9">
        <f>贷款!$B$2-E74</f>
        <v>449676.545824172</v>
      </c>
      <c r="I74" s="5">
        <v>72</v>
      </c>
      <c r="J74" s="8">
        <f t="shared" si="7"/>
        <v>3055.55555555555</v>
      </c>
      <c r="K74" s="9">
        <f>贷款!$B$2/(贷款!$B$3*12)</f>
        <v>1388.88888888889</v>
      </c>
      <c r="L74" s="9">
        <f>(贷款!$B$4/12)*(贷款!$B$2-IF(I74=1,0,M74))</f>
        <v>1666.66666666667</v>
      </c>
      <c r="M74" s="9">
        <f t="shared" si="8"/>
        <v>100000</v>
      </c>
      <c r="N74" s="9">
        <f t="shared" si="9"/>
        <v>134797.453703704</v>
      </c>
      <c r="O74" s="9">
        <f>贷款!$B$2-M74</f>
        <v>400000</v>
      </c>
    </row>
    <row r="75" ht="22.5" customHeight="1" spans="1:15">
      <c r="A75" s="5">
        <v>73</v>
      </c>
      <c r="B75" s="6">
        <f>PMT(贷款!$B$4/12,贷款!$B$3*12,-贷款!$B$2)</f>
        <v>2684.1081150607</v>
      </c>
      <c r="C75" s="7">
        <f>PPMT(贷款!$B$4/12,$A75,贷款!$B$3*12,-贷款!$B$2)</f>
        <v>810.455840793313</v>
      </c>
      <c r="D75" s="7">
        <f>IPMT(贷款!$B$4/12,$A75,贷款!$B$3*12,-贷款!$B$2)</f>
        <v>1873.65227426739</v>
      </c>
      <c r="E75" s="7">
        <f t="shared" si="5"/>
        <v>51133.9100166208</v>
      </c>
      <c r="F75" s="7">
        <f t="shared" si="6"/>
        <v>144805.98238281</v>
      </c>
      <c r="G75" s="7">
        <f>贷款!$B$2-E75</f>
        <v>448866.089983379</v>
      </c>
      <c r="I75" s="5">
        <v>73</v>
      </c>
      <c r="J75" s="6">
        <f t="shared" si="7"/>
        <v>3049.76851851852</v>
      </c>
      <c r="K75" s="7">
        <f>贷款!$B$2/(贷款!$B$3*12)</f>
        <v>1388.88888888889</v>
      </c>
      <c r="L75" s="7">
        <f>(贷款!$B$4/12)*(贷款!$B$2-IF(I75=1,0,M75))</f>
        <v>1660.87962962963</v>
      </c>
      <c r="M75" s="7">
        <f t="shared" si="8"/>
        <v>101388.888888889</v>
      </c>
      <c r="N75" s="7">
        <f t="shared" si="9"/>
        <v>136458.333333333</v>
      </c>
      <c r="O75" s="7">
        <f>贷款!$B$2-M75</f>
        <v>398611.111111111</v>
      </c>
    </row>
    <row r="76" ht="22.5" customHeight="1" spans="1:15">
      <c r="A76" s="5">
        <v>74</v>
      </c>
      <c r="B76" s="8">
        <f>PMT(贷款!$B$4/12,贷款!$B$3*12,-贷款!$B$2)</f>
        <v>2684.1081150607</v>
      </c>
      <c r="C76" s="9">
        <f>PPMT(贷款!$B$4/12,$A76,贷款!$B$3*12,-贷款!$B$2)</f>
        <v>813.832740129952</v>
      </c>
      <c r="D76" s="9">
        <f>IPMT(贷款!$B$4/12,$A76,贷款!$B$3*12,-贷款!$B$2)</f>
        <v>1870.27537493075</v>
      </c>
      <c r="E76" s="9">
        <f t="shared" si="5"/>
        <v>51947.7427567508</v>
      </c>
      <c r="F76" s="9">
        <f t="shared" si="6"/>
        <v>146676.257757741</v>
      </c>
      <c r="G76" s="9">
        <f>贷款!$B$2-E76</f>
        <v>448052.257243249</v>
      </c>
      <c r="I76" s="5">
        <v>74</v>
      </c>
      <c r="J76" s="8">
        <f t="shared" si="7"/>
        <v>3043.98148148148</v>
      </c>
      <c r="K76" s="9">
        <f>贷款!$B$2/(贷款!$B$3*12)</f>
        <v>1388.88888888889</v>
      </c>
      <c r="L76" s="9">
        <f>(贷款!$B$4/12)*(贷款!$B$2-IF(I76=1,0,M76))</f>
        <v>1655.09259259259</v>
      </c>
      <c r="M76" s="9">
        <f t="shared" si="8"/>
        <v>102777.777777778</v>
      </c>
      <c r="N76" s="9">
        <f t="shared" si="9"/>
        <v>138113.425925926</v>
      </c>
      <c r="O76" s="9">
        <f>贷款!$B$2-M76</f>
        <v>397222.222222222</v>
      </c>
    </row>
    <row r="77" ht="22.5" customHeight="1" spans="1:15">
      <c r="A77" s="5">
        <v>75</v>
      </c>
      <c r="B77" s="6">
        <f>PMT(贷款!$B$4/12,贷款!$B$3*12,-贷款!$B$2)</f>
        <v>2684.1081150607</v>
      </c>
      <c r="C77" s="7">
        <f>PPMT(贷款!$B$4/12,$A77,贷款!$B$3*12,-贷款!$B$2)</f>
        <v>817.223709880493</v>
      </c>
      <c r="D77" s="7">
        <f>IPMT(贷款!$B$4/12,$A77,贷款!$B$3*12,-贷款!$B$2)</f>
        <v>1866.88440518021</v>
      </c>
      <c r="E77" s="7">
        <f t="shared" si="5"/>
        <v>52764.9664666313</v>
      </c>
      <c r="F77" s="7">
        <f t="shared" si="6"/>
        <v>148543.142162921</v>
      </c>
      <c r="G77" s="7">
        <f>贷款!$B$2-E77</f>
        <v>447235.033533369</v>
      </c>
      <c r="I77" s="5">
        <v>75</v>
      </c>
      <c r="J77" s="6">
        <f t="shared" si="7"/>
        <v>3038.19444444444</v>
      </c>
      <c r="K77" s="7">
        <f>贷款!$B$2/(贷款!$B$3*12)</f>
        <v>1388.88888888889</v>
      </c>
      <c r="L77" s="7">
        <f>(贷款!$B$4/12)*(贷款!$B$2-IF(I77=1,0,M77))</f>
        <v>1649.30555555556</v>
      </c>
      <c r="M77" s="7">
        <f t="shared" si="8"/>
        <v>104166.666666667</v>
      </c>
      <c r="N77" s="7">
        <f t="shared" si="9"/>
        <v>139762.731481481</v>
      </c>
      <c r="O77" s="7">
        <f>贷款!$B$2-M77</f>
        <v>395833.333333333</v>
      </c>
    </row>
    <row r="78" ht="22.5" customHeight="1" spans="1:15">
      <c r="A78" s="5">
        <v>76</v>
      </c>
      <c r="B78" s="8">
        <f>PMT(贷款!$B$4/12,贷款!$B$3*12,-贷款!$B$2)</f>
        <v>2684.1081150607</v>
      </c>
      <c r="C78" s="9">
        <f>PPMT(贷款!$B$4/12,$A78,贷款!$B$3*12,-贷款!$B$2)</f>
        <v>820.628808671662</v>
      </c>
      <c r="D78" s="9">
        <f>IPMT(贷款!$B$4/12,$A78,贷款!$B$3*12,-贷款!$B$2)</f>
        <v>1863.47930638904</v>
      </c>
      <c r="E78" s="9">
        <f t="shared" si="5"/>
        <v>53585.5952753029</v>
      </c>
      <c r="F78" s="9">
        <f t="shared" si="6"/>
        <v>150406.62146931</v>
      </c>
      <c r="G78" s="9">
        <f>贷款!$B$2-E78</f>
        <v>446414.404724697</v>
      </c>
      <c r="I78" s="5">
        <v>76</v>
      </c>
      <c r="J78" s="8">
        <f t="shared" si="7"/>
        <v>3032.40740740741</v>
      </c>
      <c r="K78" s="9">
        <f>贷款!$B$2/(贷款!$B$3*12)</f>
        <v>1388.88888888889</v>
      </c>
      <c r="L78" s="9">
        <f>(贷款!$B$4/12)*(贷款!$B$2-IF(I78=1,0,M78))</f>
        <v>1643.51851851852</v>
      </c>
      <c r="M78" s="9">
        <f t="shared" si="8"/>
        <v>105555.555555556</v>
      </c>
      <c r="N78" s="9">
        <f t="shared" si="9"/>
        <v>141406.25</v>
      </c>
      <c r="O78" s="9">
        <f>贷款!$B$2-M78</f>
        <v>394444.444444444</v>
      </c>
    </row>
    <row r="79" ht="22.5" customHeight="1" spans="1:15">
      <c r="A79" s="5">
        <v>77</v>
      </c>
      <c r="B79" s="6">
        <f>PMT(贷款!$B$4/12,贷款!$B$3*12,-贷款!$B$2)</f>
        <v>2684.1081150607</v>
      </c>
      <c r="C79" s="7">
        <f>PPMT(贷款!$B$4/12,$A79,贷款!$B$3*12,-贷款!$B$2)</f>
        <v>824.04809537446</v>
      </c>
      <c r="D79" s="7">
        <f>IPMT(贷款!$B$4/12,$A79,贷款!$B$3*12,-贷款!$B$2)</f>
        <v>1860.06001968624</v>
      </c>
      <c r="E79" s="7">
        <f t="shared" si="5"/>
        <v>54409.6433706774</v>
      </c>
      <c r="F79" s="7">
        <f t="shared" si="6"/>
        <v>152266.681488997</v>
      </c>
      <c r="G79" s="7">
        <f>贷款!$B$2-E79</f>
        <v>445590.356629323</v>
      </c>
      <c r="I79" s="5">
        <v>77</v>
      </c>
      <c r="J79" s="6">
        <f t="shared" si="7"/>
        <v>3026.62037037037</v>
      </c>
      <c r="K79" s="7">
        <f>贷款!$B$2/(贷款!$B$3*12)</f>
        <v>1388.88888888889</v>
      </c>
      <c r="L79" s="7">
        <f>(贷款!$B$4/12)*(贷款!$B$2-IF(I79=1,0,M79))</f>
        <v>1637.73148148148</v>
      </c>
      <c r="M79" s="7">
        <f t="shared" si="8"/>
        <v>106944.444444445</v>
      </c>
      <c r="N79" s="7">
        <f t="shared" si="9"/>
        <v>143043.981481481</v>
      </c>
      <c r="O79" s="7">
        <f>贷款!$B$2-M79</f>
        <v>393055.555555555</v>
      </c>
    </row>
    <row r="80" ht="22.5" customHeight="1" spans="1:15">
      <c r="A80" s="5">
        <v>78</v>
      </c>
      <c r="B80" s="8">
        <f>PMT(贷款!$B$4/12,贷款!$B$3*12,-贷款!$B$2)</f>
        <v>2684.1081150607</v>
      </c>
      <c r="C80" s="9">
        <f>PPMT(贷款!$B$4/12,$A80,贷款!$B$3*12,-贷款!$B$2)</f>
        <v>827.481629105187</v>
      </c>
      <c r="D80" s="9">
        <f>IPMT(贷款!$B$4/12,$A80,贷款!$B$3*12,-贷款!$B$2)</f>
        <v>1856.62648595551</v>
      </c>
      <c r="E80" s="9">
        <f t="shared" si="5"/>
        <v>55237.1249997826</v>
      </c>
      <c r="F80" s="9">
        <f t="shared" si="6"/>
        <v>154123.307974952</v>
      </c>
      <c r="G80" s="9">
        <f>贷款!$B$2-E80</f>
        <v>444762.875000217</v>
      </c>
      <c r="I80" s="5">
        <v>78</v>
      </c>
      <c r="J80" s="8">
        <f t="shared" si="7"/>
        <v>3020.83333333333</v>
      </c>
      <c r="K80" s="9">
        <f>贷款!$B$2/(贷款!$B$3*12)</f>
        <v>1388.88888888889</v>
      </c>
      <c r="L80" s="9">
        <f>(贷款!$B$4/12)*(贷款!$B$2-IF(I80=1,0,M80))</f>
        <v>1631.94444444444</v>
      </c>
      <c r="M80" s="9">
        <f t="shared" si="8"/>
        <v>108333.333333333</v>
      </c>
      <c r="N80" s="9">
        <f t="shared" si="9"/>
        <v>144675.925925926</v>
      </c>
      <c r="O80" s="9">
        <f>贷款!$B$2-M80</f>
        <v>391666.666666667</v>
      </c>
    </row>
    <row r="81" ht="22.5" customHeight="1" spans="1:15">
      <c r="A81" s="5">
        <v>79</v>
      </c>
      <c r="B81" s="6">
        <f>PMT(贷款!$B$4/12,贷款!$B$3*12,-贷款!$B$2)</f>
        <v>2684.1081150607</v>
      </c>
      <c r="C81" s="7">
        <f>PPMT(贷款!$B$4/12,$A81,贷款!$B$3*12,-贷款!$B$2)</f>
        <v>830.929469226459</v>
      </c>
      <c r="D81" s="7">
        <f>IPMT(贷款!$B$4/12,$A81,贷款!$B$3*12,-贷款!$B$2)</f>
        <v>1853.17864583424</v>
      </c>
      <c r="E81" s="7">
        <f t="shared" si="5"/>
        <v>56068.054469009</v>
      </c>
      <c r="F81" s="7">
        <f t="shared" si="6"/>
        <v>155976.486620786</v>
      </c>
      <c r="G81" s="7">
        <f>贷款!$B$2-E81</f>
        <v>443931.945530991</v>
      </c>
      <c r="I81" s="5">
        <v>79</v>
      </c>
      <c r="J81" s="6">
        <f t="shared" si="7"/>
        <v>3015.0462962963</v>
      </c>
      <c r="K81" s="7">
        <f>贷款!$B$2/(贷款!$B$3*12)</f>
        <v>1388.88888888889</v>
      </c>
      <c r="L81" s="7">
        <f>(贷款!$B$4/12)*(贷款!$B$2-IF(I81=1,0,M81))</f>
        <v>1626.15740740741</v>
      </c>
      <c r="M81" s="7">
        <f t="shared" si="8"/>
        <v>109722.222222222</v>
      </c>
      <c r="N81" s="7">
        <f t="shared" si="9"/>
        <v>146302.083333333</v>
      </c>
      <c r="O81" s="7">
        <f>贷款!$B$2-M81</f>
        <v>390277.777777778</v>
      </c>
    </row>
    <row r="82" ht="22.5" customHeight="1" spans="1:15">
      <c r="A82" s="5">
        <v>80</v>
      </c>
      <c r="B82" s="8">
        <f>PMT(贷款!$B$4/12,贷款!$B$3*12,-贷款!$B$2)</f>
        <v>2684.1081150607</v>
      </c>
      <c r="C82" s="9">
        <f>PPMT(贷款!$B$4/12,$A82,贷款!$B$3*12,-贷款!$B$2)</f>
        <v>834.391675348236</v>
      </c>
      <c r="D82" s="9">
        <f>IPMT(贷款!$B$4/12,$A82,贷款!$B$3*12,-贷款!$B$2)</f>
        <v>1849.71643971246</v>
      </c>
      <c r="E82" s="9">
        <f t="shared" si="5"/>
        <v>56902.4461443573</v>
      </c>
      <c r="F82" s="9">
        <f t="shared" si="6"/>
        <v>157826.203060499</v>
      </c>
      <c r="G82" s="9">
        <f>贷款!$B$2-E82</f>
        <v>443097.553855643</v>
      </c>
      <c r="I82" s="5">
        <v>80</v>
      </c>
      <c r="J82" s="8">
        <f t="shared" si="7"/>
        <v>3009.25925925926</v>
      </c>
      <c r="K82" s="9">
        <f>贷款!$B$2/(贷款!$B$3*12)</f>
        <v>1388.88888888889</v>
      </c>
      <c r="L82" s="9">
        <f>(贷款!$B$4/12)*(贷款!$B$2-IF(I82=1,0,M82))</f>
        <v>1620.37037037037</v>
      </c>
      <c r="M82" s="9">
        <f t="shared" si="8"/>
        <v>111111.111111111</v>
      </c>
      <c r="N82" s="9">
        <f t="shared" si="9"/>
        <v>147922.453703704</v>
      </c>
      <c r="O82" s="9">
        <f>贷款!$B$2-M82</f>
        <v>388888.888888889</v>
      </c>
    </row>
    <row r="83" ht="22.5" customHeight="1" spans="1:15">
      <c r="A83" s="5">
        <v>81</v>
      </c>
      <c r="B83" s="6">
        <f>PMT(贷款!$B$4/12,贷款!$B$3*12,-贷款!$B$2)</f>
        <v>2684.1081150607</v>
      </c>
      <c r="C83" s="7">
        <f>PPMT(贷款!$B$4/12,$A83,贷款!$B$3*12,-贷款!$B$2)</f>
        <v>837.868307328854</v>
      </c>
      <c r="D83" s="7">
        <f>IPMT(贷款!$B$4/12,$A83,贷款!$B$3*12,-贷款!$B$2)</f>
        <v>1846.23980773185</v>
      </c>
      <c r="E83" s="7">
        <f t="shared" si="5"/>
        <v>57740.3144516861</v>
      </c>
      <c r="F83" s="7">
        <f t="shared" si="6"/>
        <v>159672.442868231</v>
      </c>
      <c r="G83" s="7">
        <f>贷款!$B$2-E83</f>
        <v>442259.685548314</v>
      </c>
      <c r="I83" s="5">
        <v>81</v>
      </c>
      <c r="J83" s="6">
        <f t="shared" si="7"/>
        <v>3003.47222222222</v>
      </c>
      <c r="K83" s="7">
        <f>贷款!$B$2/(贷款!$B$3*12)</f>
        <v>1388.88888888889</v>
      </c>
      <c r="L83" s="7">
        <f>(贷款!$B$4/12)*(贷款!$B$2-IF(I83=1,0,M83))</f>
        <v>1614.58333333333</v>
      </c>
      <c r="M83" s="7">
        <f t="shared" si="8"/>
        <v>112500</v>
      </c>
      <c r="N83" s="7">
        <f t="shared" si="9"/>
        <v>149537.037037037</v>
      </c>
      <c r="O83" s="7">
        <f>贷款!$B$2-M83</f>
        <v>387500</v>
      </c>
    </row>
    <row r="84" ht="22.5" customHeight="1" spans="1:15">
      <c r="A84" s="5">
        <v>82</v>
      </c>
      <c r="B84" s="8">
        <f>PMT(贷款!$B$4/12,贷款!$B$3*12,-贷款!$B$2)</f>
        <v>2684.1081150607</v>
      </c>
      <c r="C84" s="9">
        <f>PPMT(贷款!$B$4/12,$A84,贷款!$B$3*12,-贷款!$B$2)</f>
        <v>841.359425276057</v>
      </c>
      <c r="D84" s="9">
        <f>IPMT(贷款!$B$4/12,$A84,贷款!$B$3*12,-贷款!$B$2)</f>
        <v>1842.74868978464</v>
      </c>
      <c r="E84" s="9">
        <f t="shared" si="5"/>
        <v>58581.6738769622</v>
      </c>
      <c r="F84" s="9">
        <f t="shared" si="6"/>
        <v>161515.191558015</v>
      </c>
      <c r="G84" s="9">
        <f>贷款!$B$2-E84</f>
        <v>441418.326123038</v>
      </c>
      <c r="I84" s="5">
        <v>82</v>
      </c>
      <c r="J84" s="8">
        <f t="shared" si="7"/>
        <v>2997.68518518518</v>
      </c>
      <c r="K84" s="9">
        <f>贷款!$B$2/(贷款!$B$3*12)</f>
        <v>1388.88888888889</v>
      </c>
      <c r="L84" s="9">
        <f>(贷款!$B$4/12)*(贷款!$B$2-IF(I84=1,0,M84))</f>
        <v>1608.7962962963</v>
      </c>
      <c r="M84" s="9">
        <f t="shared" si="8"/>
        <v>113888.888888889</v>
      </c>
      <c r="N84" s="9">
        <f t="shared" si="9"/>
        <v>151145.833333333</v>
      </c>
      <c r="O84" s="9">
        <f>贷款!$B$2-M84</f>
        <v>386111.111111111</v>
      </c>
    </row>
    <row r="85" ht="22.5" customHeight="1" spans="1:15">
      <c r="A85" s="11">
        <v>83</v>
      </c>
      <c r="B85" s="6">
        <f>PMT(贷款!$B$4/12,贷款!$B$3*12,-贷款!$B$2)</f>
        <v>2684.1081150607</v>
      </c>
      <c r="C85" s="7">
        <f>PPMT(贷款!$B$4/12,$A85,贷款!$B$3*12,-贷款!$B$2)</f>
        <v>844.865089548041</v>
      </c>
      <c r="D85" s="7">
        <f>IPMT(贷款!$B$4/12,$A85,贷款!$B$3*12,-贷款!$B$2)</f>
        <v>1839.24302551266</v>
      </c>
      <c r="E85" s="7">
        <f t="shared" si="5"/>
        <v>59426.5389665102</v>
      </c>
      <c r="F85" s="7">
        <f t="shared" si="6"/>
        <v>163354.434583528</v>
      </c>
      <c r="G85" s="7">
        <f>贷款!$B$2-E85</f>
        <v>440573.46103349</v>
      </c>
      <c r="I85" s="11">
        <v>83</v>
      </c>
      <c r="J85" s="6">
        <f t="shared" si="7"/>
        <v>2991.89814814815</v>
      </c>
      <c r="K85" s="7">
        <f>贷款!$B$2/(贷款!$B$3*12)</f>
        <v>1388.88888888889</v>
      </c>
      <c r="L85" s="7">
        <f>(贷款!$B$4/12)*(贷款!$B$2-IF(I85=1,0,M85))</f>
        <v>1603.00925925926</v>
      </c>
      <c r="M85" s="7">
        <f t="shared" si="8"/>
        <v>115277.777777778</v>
      </c>
      <c r="N85" s="7">
        <f t="shared" si="9"/>
        <v>152748.842592593</v>
      </c>
      <c r="O85" s="7">
        <f>贷款!$B$2-M85</f>
        <v>384722.222222222</v>
      </c>
    </row>
    <row r="86" ht="22.5" customHeight="1" spans="1:15">
      <c r="A86" s="11">
        <v>84</v>
      </c>
      <c r="B86" s="8">
        <f>PMT(贷款!$B$4/12,贷款!$B$3*12,-贷款!$B$2)</f>
        <v>2684.1081150607</v>
      </c>
      <c r="C86" s="9">
        <f>PPMT(贷款!$B$4/12,$A86,贷款!$B$3*12,-贷款!$B$2)</f>
        <v>848.385360754491</v>
      </c>
      <c r="D86" s="9">
        <f>IPMT(贷款!$B$4/12,$A86,贷款!$B$3*12,-贷款!$B$2)</f>
        <v>1835.72275430621</v>
      </c>
      <c r="E86" s="9">
        <f t="shared" si="5"/>
        <v>60274.9243272647</v>
      </c>
      <c r="F86" s="9">
        <f t="shared" si="6"/>
        <v>165190.157337834</v>
      </c>
      <c r="G86" s="9">
        <f>贷款!$B$2-E86</f>
        <v>439725.075672735</v>
      </c>
      <c r="I86" s="11">
        <v>84</v>
      </c>
      <c r="J86" s="8">
        <f t="shared" si="7"/>
        <v>2986.11111111111</v>
      </c>
      <c r="K86" s="9">
        <f>贷款!$B$2/(贷款!$B$3*12)</f>
        <v>1388.88888888889</v>
      </c>
      <c r="L86" s="9">
        <f>(贷款!$B$4/12)*(贷款!$B$2-IF(I86=1,0,M86))</f>
        <v>1597.22222222222</v>
      </c>
      <c r="M86" s="9">
        <f t="shared" si="8"/>
        <v>116666.666666667</v>
      </c>
      <c r="N86" s="9">
        <f t="shared" si="9"/>
        <v>154346.064814815</v>
      </c>
      <c r="O86" s="9">
        <f>贷款!$B$2-M86</f>
        <v>383333.333333333</v>
      </c>
    </row>
    <row r="87" ht="22.5" customHeight="1" spans="1:15">
      <c r="A87" s="11">
        <v>85</v>
      </c>
      <c r="B87" s="6">
        <f>PMT(贷款!$B$4/12,贷款!$B$3*12,-贷款!$B$2)</f>
        <v>2684.1081150607</v>
      </c>
      <c r="C87" s="7">
        <f>PPMT(贷款!$B$4/12,$A87,贷款!$B$3*12,-贷款!$B$2)</f>
        <v>851.920299757634</v>
      </c>
      <c r="D87" s="7">
        <f>IPMT(贷款!$B$4/12,$A87,贷款!$B$3*12,-贷款!$B$2)</f>
        <v>1832.18781530306</v>
      </c>
      <c r="E87" s="7">
        <f t="shared" si="5"/>
        <v>61126.8446270224</v>
      </c>
      <c r="F87" s="7">
        <f t="shared" si="6"/>
        <v>167022.345153137</v>
      </c>
      <c r="G87" s="7">
        <f>贷款!$B$2-E87</f>
        <v>438873.155372978</v>
      </c>
      <c r="I87" s="11">
        <v>85</v>
      </c>
      <c r="J87" s="6">
        <f t="shared" si="7"/>
        <v>2980.32407407407</v>
      </c>
      <c r="K87" s="7">
        <f>贷款!$B$2/(贷款!$B$3*12)</f>
        <v>1388.88888888889</v>
      </c>
      <c r="L87" s="7">
        <f>(贷款!$B$4/12)*(贷款!$B$2-IF(I87=1,0,M87))</f>
        <v>1591.43518518518</v>
      </c>
      <c r="M87" s="7">
        <f t="shared" si="8"/>
        <v>118055.555555556</v>
      </c>
      <c r="N87" s="7">
        <f t="shared" si="9"/>
        <v>155937.5</v>
      </c>
      <c r="O87" s="7">
        <f>贷款!$B$2-M87</f>
        <v>381944.444444444</v>
      </c>
    </row>
    <row r="88" ht="22.5" customHeight="1" spans="1:15">
      <c r="A88" s="11">
        <v>86</v>
      </c>
      <c r="B88" s="8">
        <f>PMT(贷款!$B$4/12,贷款!$B$3*12,-贷款!$B$2)</f>
        <v>2684.1081150607</v>
      </c>
      <c r="C88" s="9">
        <f>PPMT(贷款!$B$4/12,$A88,贷款!$B$3*12,-贷款!$B$2)</f>
        <v>855.469967673291</v>
      </c>
      <c r="D88" s="9">
        <f>IPMT(贷款!$B$4/12,$A88,贷款!$B$3*12,-贷款!$B$2)</f>
        <v>1828.63814738741</v>
      </c>
      <c r="E88" s="9">
        <f t="shared" si="5"/>
        <v>61982.3145946956</v>
      </c>
      <c r="F88" s="9">
        <f t="shared" si="6"/>
        <v>168850.983300525</v>
      </c>
      <c r="G88" s="9">
        <f>贷款!$B$2-E88</f>
        <v>438017.685405304</v>
      </c>
      <c r="I88" s="11">
        <v>86</v>
      </c>
      <c r="J88" s="8">
        <f t="shared" si="7"/>
        <v>2974.53703703704</v>
      </c>
      <c r="K88" s="9">
        <f>贷款!$B$2/(贷款!$B$3*12)</f>
        <v>1388.88888888889</v>
      </c>
      <c r="L88" s="9">
        <f>(贷款!$B$4/12)*(贷款!$B$2-IF(I88=1,0,M88))</f>
        <v>1585.64814814815</v>
      </c>
      <c r="M88" s="9">
        <f t="shared" si="8"/>
        <v>119444.444444445</v>
      </c>
      <c r="N88" s="9">
        <f t="shared" si="9"/>
        <v>157523.148148148</v>
      </c>
      <c r="O88" s="9">
        <f>贷款!$B$2-M88</f>
        <v>380555.555555555</v>
      </c>
    </row>
    <row r="89" ht="22.5" customHeight="1" spans="1:15">
      <c r="A89" s="11">
        <v>87</v>
      </c>
      <c r="B89" s="6">
        <f>PMT(贷款!$B$4/12,贷款!$B$3*12,-贷款!$B$2)</f>
        <v>2684.1081150607</v>
      </c>
      <c r="C89" s="7">
        <f>PPMT(贷款!$B$4/12,$A89,贷款!$B$3*12,-贷款!$B$2)</f>
        <v>859.03442587193</v>
      </c>
      <c r="D89" s="7">
        <f>IPMT(贷款!$B$4/12,$A89,贷款!$B$3*12,-贷款!$B$2)</f>
        <v>1825.07368918877</v>
      </c>
      <c r="E89" s="7">
        <f t="shared" si="5"/>
        <v>62841.3490205676</v>
      </c>
      <c r="F89" s="7">
        <f t="shared" si="6"/>
        <v>170676.056989713</v>
      </c>
      <c r="G89" s="7">
        <f>贷款!$B$2-E89</f>
        <v>437158.650979432</v>
      </c>
      <c r="I89" s="11">
        <v>87</v>
      </c>
      <c r="J89" s="6">
        <f t="shared" si="7"/>
        <v>2968.75</v>
      </c>
      <c r="K89" s="7">
        <f>贷款!$B$2/(贷款!$B$3*12)</f>
        <v>1388.88888888889</v>
      </c>
      <c r="L89" s="7">
        <f>(贷款!$B$4/12)*(贷款!$B$2-IF(I89=1,0,M89))</f>
        <v>1579.86111111111</v>
      </c>
      <c r="M89" s="7">
        <f t="shared" si="8"/>
        <v>120833.333333333</v>
      </c>
      <c r="N89" s="7">
        <f t="shared" si="9"/>
        <v>159103.009259259</v>
      </c>
      <c r="O89" s="7">
        <f>贷款!$B$2-M89</f>
        <v>379166.666666667</v>
      </c>
    </row>
    <row r="90" ht="22.5" customHeight="1" spans="1:15">
      <c r="A90" s="11">
        <v>88</v>
      </c>
      <c r="B90" s="8">
        <f>PMT(贷款!$B$4/12,贷款!$B$3*12,-贷款!$B$2)</f>
        <v>2684.1081150607</v>
      </c>
      <c r="C90" s="9">
        <f>PPMT(贷款!$B$4/12,$A90,贷款!$B$3*12,-贷款!$B$2)</f>
        <v>862.61373597973</v>
      </c>
      <c r="D90" s="9">
        <f>IPMT(贷款!$B$4/12,$A90,贷款!$B$3*12,-贷款!$B$2)</f>
        <v>1821.49437908097</v>
      </c>
      <c r="E90" s="9">
        <f t="shared" si="5"/>
        <v>63703.9627565473</v>
      </c>
      <c r="F90" s="9">
        <f t="shared" si="6"/>
        <v>172497.551368794</v>
      </c>
      <c r="G90" s="9">
        <f>贷款!$B$2-E90</f>
        <v>436296.037243453</v>
      </c>
      <c r="I90" s="11">
        <v>88</v>
      </c>
      <c r="J90" s="8">
        <f t="shared" si="7"/>
        <v>2962.96296296296</v>
      </c>
      <c r="K90" s="9">
        <f>贷款!$B$2/(贷款!$B$3*12)</f>
        <v>1388.88888888889</v>
      </c>
      <c r="L90" s="9">
        <f>(贷款!$B$4/12)*(贷款!$B$2-IF(I90=1,0,M90))</f>
        <v>1574.07407407407</v>
      </c>
      <c r="M90" s="9">
        <f t="shared" si="8"/>
        <v>122222.222222222</v>
      </c>
      <c r="N90" s="9">
        <f t="shared" si="9"/>
        <v>160677.083333333</v>
      </c>
      <c r="O90" s="9">
        <f>贷款!$B$2-M90</f>
        <v>377777.777777778</v>
      </c>
    </row>
    <row r="91" ht="22.5" customHeight="1" spans="1:15">
      <c r="A91" s="11">
        <v>89</v>
      </c>
      <c r="B91" s="6">
        <f>PMT(贷款!$B$4/12,贷款!$B$3*12,-贷款!$B$2)</f>
        <v>2684.1081150607</v>
      </c>
      <c r="C91" s="7">
        <f>PPMT(贷款!$B$4/12,$A91,贷款!$B$3*12,-贷款!$B$2)</f>
        <v>866.207959879645</v>
      </c>
      <c r="D91" s="7">
        <f>IPMT(贷款!$B$4/12,$A91,贷款!$B$3*12,-贷款!$B$2)</f>
        <v>1817.90015518105</v>
      </c>
      <c r="E91" s="7">
        <f t="shared" si="5"/>
        <v>64570.1707164269</v>
      </c>
      <c r="F91" s="7">
        <f t="shared" si="6"/>
        <v>174315.451523975</v>
      </c>
      <c r="G91" s="7">
        <f>贷款!$B$2-E91</f>
        <v>435429.829283573</v>
      </c>
      <c r="I91" s="11">
        <v>89</v>
      </c>
      <c r="J91" s="6">
        <f t="shared" si="7"/>
        <v>2957.17592592593</v>
      </c>
      <c r="K91" s="7">
        <f>贷款!$B$2/(贷款!$B$3*12)</f>
        <v>1388.88888888889</v>
      </c>
      <c r="L91" s="7">
        <f>(贷款!$B$4/12)*(贷款!$B$2-IF(I91=1,0,M91))</f>
        <v>1568.28703703704</v>
      </c>
      <c r="M91" s="7">
        <f t="shared" si="8"/>
        <v>123611.111111111</v>
      </c>
      <c r="N91" s="7">
        <f t="shared" si="9"/>
        <v>162245.37037037</v>
      </c>
      <c r="O91" s="7">
        <f>贷款!$B$2-M91</f>
        <v>376388.888888889</v>
      </c>
    </row>
    <row r="92" ht="22.5" customHeight="1" spans="1:15">
      <c r="A92" s="11">
        <v>90</v>
      </c>
      <c r="B92" s="8">
        <f>PMT(贷款!$B$4/12,贷款!$B$3*12,-贷款!$B$2)</f>
        <v>2684.1081150607</v>
      </c>
      <c r="C92" s="9">
        <f>PPMT(贷款!$B$4/12,$A92,贷款!$B$3*12,-贷款!$B$2)</f>
        <v>869.817159712477</v>
      </c>
      <c r="D92" s="9">
        <f>IPMT(贷款!$B$4/12,$A92,贷款!$B$3*12,-贷款!$B$2)</f>
        <v>1814.29095534822</v>
      </c>
      <c r="E92" s="9">
        <f t="shared" si="5"/>
        <v>65439.9878761394</v>
      </c>
      <c r="F92" s="9">
        <f t="shared" si="6"/>
        <v>176129.742479324</v>
      </c>
      <c r="G92" s="9">
        <f>贷款!$B$2-E92</f>
        <v>434560.012123861</v>
      </c>
      <c r="I92" s="11">
        <v>90</v>
      </c>
      <c r="J92" s="8">
        <f t="shared" si="7"/>
        <v>2951.38888888889</v>
      </c>
      <c r="K92" s="9">
        <f>贷款!$B$2/(贷款!$B$3*12)</f>
        <v>1388.88888888889</v>
      </c>
      <c r="L92" s="9">
        <f>(贷款!$B$4/12)*(贷款!$B$2-IF(I92=1,0,M92))</f>
        <v>1562.5</v>
      </c>
      <c r="M92" s="9">
        <f t="shared" si="8"/>
        <v>125000</v>
      </c>
      <c r="N92" s="9">
        <f t="shared" si="9"/>
        <v>163807.87037037</v>
      </c>
      <c r="O92" s="9">
        <f>贷款!$B$2-M92</f>
        <v>375000</v>
      </c>
    </row>
    <row r="93" ht="22.5" customHeight="1" spans="1:15">
      <c r="A93" s="11">
        <v>91</v>
      </c>
      <c r="B93" s="6">
        <f>PMT(贷款!$B$4/12,贷款!$B$3*12,-贷款!$B$2)</f>
        <v>2684.1081150607</v>
      </c>
      <c r="C93" s="7">
        <f>PPMT(贷款!$B$4/12,$A93,贷款!$B$3*12,-贷款!$B$2)</f>
        <v>873.441397877946</v>
      </c>
      <c r="D93" s="7">
        <f>IPMT(贷款!$B$4/12,$A93,贷款!$B$3*12,-贷款!$B$2)</f>
        <v>1810.66671718275</v>
      </c>
      <c r="E93" s="7">
        <f t="shared" si="5"/>
        <v>66313.4292740174</v>
      </c>
      <c r="F93" s="7">
        <f t="shared" si="6"/>
        <v>177940.409196506</v>
      </c>
      <c r="G93" s="7">
        <f>贷款!$B$2-E93</f>
        <v>433686.570725983</v>
      </c>
      <c r="I93" s="11">
        <v>91</v>
      </c>
      <c r="J93" s="6">
        <f t="shared" si="7"/>
        <v>2945.60185185185</v>
      </c>
      <c r="K93" s="7">
        <f>贷款!$B$2/(贷款!$B$3*12)</f>
        <v>1388.88888888889</v>
      </c>
      <c r="L93" s="7">
        <f>(贷款!$B$4/12)*(贷款!$B$2-IF(I93=1,0,M93))</f>
        <v>1556.71296296296</v>
      </c>
      <c r="M93" s="7">
        <f t="shared" si="8"/>
        <v>126388.888888889</v>
      </c>
      <c r="N93" s="7">
        <f t="shared" si="9"/>
        <v>165364.583333333</v>
      </c>
      <c r="O93" s="7">
        <f>贷款!$B$2-M93</f>
        <v>373611.111111111</v>
      </c>
    </row>
    <row r="94" ht="22.5" customHeight="1" spans="1:15">
      <c r="A94" s="11">
        <v>92</v>
      </c>
      <c r="B94" s="8">
        <f>PMT(贷款!$B$4/12,贷款!$B$3*12,-贷款!$B$2)</f>
        <v>2684.1081150607</v>
      </c>
      <c r="C94" s="9">
        <f>PPMT(贷款!$B$4/12,$A94,贷款!$B$3*12,-贷款!$B$2)</f>
        <v>877.08073703577</v>
      </c>
      <c r="D94" s="9">
        <f>IPMT(贷款!$B$4/12,$A94,贷款!$B$3*12,-贷款!$B$2)</f>
        <v>1807.02737802493</v>
      </c>
      <c r="E94" s="9">
        <f t="shared" si="5"/>
        <v>67190.5100110531</v>
      </c>
      <c r="F94" s="9">
        <f t="shared" si="6"/>
        <v>179747.436574531</v>
      </c>
      <c r="G94" s="9">
        <f>贷款!$B$2-E94</f>
        <v>432809.489988947</v>
      </c>
      <c r="I94" s="11">
        <v>92</v>
      </c>
      <c r="J94" s="8">
        <f t="shared" si="7"/>
        <v>2939.81481481481</v>
      </c>
      <c r="K94" s="9">
        <f>贷款!$B$2/(贷款!$B$3*12)</f>
        <v>1388.88888888889</v>
      </c>
      <c r="L94" s="9">
        <f>(贷款!$B$4/12)*(贷款!$B$2-IF(I94=1,0,M94))</f>
        <v>1550.92592592593</v>
      </c>
      <c r="M94" s="9">
        <f t="shared" si="8"/>
        <v>127777.777777778</v>
      </c>
      <c r="N94" s="9">
        <f t="shared" si="9"/>
        <v>166915.509259259</v>
      </c>
      <c r="O94" s="9">
        <f>贷款!$B$2-M94</f>
        <v>372222.222222222</v>
      </c>
    </row>
    <row r="95" ht="22.5" customHeight="1" spans="1:15">
      <c r="A95" s="11">
        <v>93</v>
      </c>
      <c r="B95" s="6">
        <f>PMT(贷款!$B$4/12,贷款!$B$3*12,-贷款!$B$2)</f>
        <v>2684.1081150607</v>
      </c>
      <c r="C95" s="7">
        <f>PPMT(贷款!$B$4/12,$A95,贷款!$B$3*12,-贷款!$B$2)</f>
        <v>880.735240106753</v>
      </c>
      <c r="D95" s="7">
        <f>IPMT(贷款!$B$4/12,$A95,贷款!$B$3*12,-贷款!$B$2)</f>
        <v>1803.37287495395</v>
      </c>
      <c r="E95" s="7">
        <f t="shared" si="5"/>
        <v>68071.2452511599</v>
      </c>
      <c r="F95" s="7">
        <f t="shared" si="6"/>
        <v>181550.809449485</v>
      </c>
      <c r="G95" s="7">
        <f>贷款!$B$2-E95</f>
        <v>431928.75474884</v>
      </c>
      <c r="I95" s="11">
        <v>93</v>
      </c>
      <c r="J95" s="6">
        <f t="shared" si="7"/>
        <v>2934.02777777778</v>
      </c>
      <c r="K95" s="7">
        <f>贷款!$B$2/(贷款!$B$3*12)</f>
        <v>1388.88888888889</v>
      </c>
      <c r="L95" s="7">
        <f>(贷款!$B$4/12)*(贷款!$B$2-IF(I95=1,0,M95))</f>
        <v>1545.13888888889</v>
      </c>
      <c r="M95" s="7">
        <f t="shared" si="8"/>
        <v>129166.666666667</v>
      </c>
      <c r="N95" s="7">
        <f t="shared" si="9"/>
        <v>168460.648148148</v>
      </c>
      <c r="O95" s="7">
        <f>贷款!$B$2-M95</f>
        <v>370833.333333333</v>
      </c>
    </row>
    <row r="96" ht="22.5" customHeight="1" spans="1:15">
      <c r="A96" s="11">
        <v>94</v>
      </c>
      <c r="B96" s="8">
        <f>PMT(贷款!$B$4/12,贷款!$B$3*12,-贷款!$B$2)</f>
        <v>2684.1081150607</v>
      </c>
      <c r="C96" s="9">
        <f>PPMT(贷款!$B$4/12,$A96,贷款!$B$3*12,-贷款!$B$2)</f>
        <v>884.404970273864</v>
      </c>
      <c r="D96" s="9">
        <f>IPMT(贷款!$B$4/12,$A96,贷款!$B$3*12,-贷款!$B$2)</f>
        <v>1799.70314478683</v>
      </c>
      <c r="E96" s="9">
        <f t="shared" si="5"/>
        <v>68955.6502214338</v>
      </c>
      <c r="F96" s="9">
        <f t="shared" si="6"/>
        <v>183350.512594272</v>
      </c>
      <c r="G96" s="9">
        <f>贷款!$B$2-E96</f>
        <v>431044.349778566</v>
      </c>
      <c r="I96" s="11">
        <v>94</v>
      </c>
      <c r="J96" s="8">
        <f t="shared" si="7"/>
        <v>2928.24074074074</v>
      </c>
      <c r="K96" s="9">
        <f>贷款!$B$2/(贷款!$B$3*12)</f>
        <v>1388.88888888889</v>
      </c>
      <c r="L96" s="9">
        <f>(贷款!$B$4/12)*(贷款!$B$2-IF(I96=1,0,M96))</f>
        <v>1539.35185185185</v>
      </c>
      <c r="M96" s="9">
        <f t="shared" si="8"/>
        <v>130555.555555556</v>
      </c>
      <c r="N96" s="9">
        <f t="shared" si="9"/>
        <v>170000</v>
      </c>
      <c r="O96" s="9">
        <f>贷款!$B$2-M96</f>
        <v>369444.444444444</v>
      </c>
    </row>
    <row r="97" ht="22.5" customHeight="1" spans="1:15">
      <c r="A97" s="11">
        <v>95</v>
      </c>
      <c r="B97" s="6">
        <f>PMT(贷款!$B$4/12,贷款!$B$3*12,-贷款!$B$2)</f>
        <v>2684.1081150607</v>
      </c>
      <c r="C97" s="7">
        <f>PPMT(贷款!$B$4/12,$A97,贷款!$B$3*12,-贷款!$B$2)</f>
        <v>888.089990983338</v>
      </c>
      <c r="D97" s="7">
        <f>IPMT(贷款!$B$4/12,$A97,贷款!$B$3*12,-贷款!$B$2)</f>
        <v>1796.01812407736</v>
      </c>
      <c r="E97" s="7">
        <f t="shared" si="5"/>
        <v>69843.7402124171</v>
      </c>
      <c r="F97" s="7">
        <f t="shared" si="6"/>
        <v>185146.530718349</v>
      </c>
      <c r="G97" s="7">
        <f>贷款!$B$2-E97</f>
        <v>430156.259787583</v>
      </c>
      <c r="I97" s="11">
        <v>95</v>
      </c>
      <c r="J97" s="6">
        <f t="shared" si="7"/>
        <v>2922.4537037037</v>
      </c>
      <c r="K97" s="7">
        <f>贷款!$B$2/(贷款!$B$3*12)</f>
        <v>1388.88888888889</v>
      </c>
      <c r="L97" s="7">
        <f>(贷款!$B$4/12)*(贷款!$B$2-IF(I97=1,0,M97))</f>
        <v>1533.56481481481</v>
      </c>
      <c r="M97" s="7">
        <f t="shared" si="8"/>
        <v>131944.444444445</v>
      </c>
      <c r="N97" s="7">
        <f t="shared" si="9"/>
        <v>171533.564814815</v>
      </c>
      <c r="O97" s="7">
        <f>贷款!$B$2-M97</f>
        <v>368055.555555555</v>
      </c>
    </row>
    <row r="98" ht="22.5" customHeight="1" spans="1:15">
      <c r="A98" s="11">
        <v>96</v>
      </c>
      <c r="B98" s="8">
        <f>PMT(贷款!$B$4/12,贷款!$B$3*12,-贷款!$B$2)</f>
        <v>2684.1081150607</v>
      </c>
      <c r="C98" s="9">
        <f>PPMT(贷款!$B$4/12,$A98,贷款!$B$3*12,-贷款!$B$2)</f>
        <v>891.790365945769</v>
      </c>
      <c r="D98" s="9">
        <f>IPMT(贷款!$B$4/12,$A98,贷款!$B$3*12,-贷款!$B$2)</f>
        <v>1792.31774911493</v>
      </c>
      <c r="E98" s="9">
        <f t="shared" si="5"/>
        <v>70735.5305783629</v>
      </c>
      <c r="F98" s="9">
        <f t="shared" si="6"/>
        <v>186938.848467464</v>
      </c>
      <c r="G98" s="9">
        <f>贷款!$B$2-E98</f>
        <v>429264.469421637</v>
      </c>
      <c r="I98" s="11">
        <v>96</v>
      </c>
      <c r="J98" s="8">
        <f t="shared" si="7"/>
        <v>2916.66666666667</v>
      </c>
      <c r="K98" s="9">
        <f>贷款!$B$2/(贷款!$B$3*12)</f>
        <v>1388.88888888889</v>
      </c>
      <c r="L98" s="9">
        <f>(贷款!$B$4/12)*(贷款!$B$2-IF(I98=1,0,M98))</f>
        <v>1527.77777777778</v>
      </c>
      <c r="M98" s="9">
        <f t="shared" si="8"/>
        <v>133333.333333333</v>
      </c>
      <c r="N98" s="9">
        <f t="shared" si="9"/>
        <v>173061.342592593</v>
      </c>
      <c r="O98" s="9">
        <f>贷款!$B$2-M98</f>
        <v>366666.666666667</v>
      </c>
    </row>
    <row r="99" ht="22.5" customHeight="1" spans="1:15">
      <c r="A99" s="11">
        <v>97</v>
      </c>
      <c r="B99" s="6">
        <f>PMT(贷款!$B$4/12,贷款!$B$3*12,-贷款!$B$2)</f>
        <v>2684.1081150607</v>
      </c>
      <c r="C99" s="7">
        <f>PPMT(贷款!$B$4/12,$A99,贷款!$B$3*12,-贷款!$B$2)</f>
        <v>895.50615913721</v>
      </c>
      <c r="D99" s="7">
        <f>IPMT(贷款!$B$4/12,$A99,贷款!$B$3*12,-贷款!$B$2)</f>
        <v>1788.60195592349</v>
      </c>
      <c r="E99" s="7">
        <f t="shared" si="5"/>
        <v>71631.0367375001</v>
      </c>
      <c r="F99" s="7">
        <f t="shared" si="6"/>
        <v>188727.450423388</v>
      </c>
      <c r="G99" s="7">
        <f>贷款!$B$2-E99</f>
        <v>428368.9632625</v>
      </c>
      <c r="I99" s="11">
        <v>97</v>
      </c>
      <c r="J99" s="6">
        <f t="shared" si="7"/>
        <v>2910.87962962963</v>
      </c>
      <c r="K99" s="7">
        <f>贷款!$B$2/(贷款!$B$3*12)</f>
        <v>1388.88888888889</v>
      </c>
      <c r="L99" s="7">
        <f>(贷款!$B$4/12)*(贷款!$B$2-IF(I99=1,0,M99))</f>
        <v>1521.99074074074</v>
      </c>
      <c r="M99" s="7">
        <f t="shared" si="8"/>
        <v>134722.222222222</v>
      </c>
      <c r="N99" s="7">
        <f t="shared" si="9"/>
        <v>174583.333333333</v>
      </c>
      <c r="O99" s="7">
        <f>贷款!$B$2-M99</f>
        <v>365277.777777778</v>
      </c>
    </row>
    <row r="100" ht="22.5" customHeight="1" spans="1:15">
      <c r="A100" s="11">
        <v>98</v>
      </c>
      <c r="B100" s="8">
        <f>PMT(贷款!$B$4/12,贷款!$B$3*12,-贷款!$B$2)</f>
        <v>2684.1081150607</v>
      </c>
      <c r="C100" s="9">
        <f>PPMT(贷款!$B$4/12,$A100,贷款!$B$3*12,-贷款!$B$2)</f>
        <v>899.237434800282</v>
      </c>
      <c r="D100" s="9">
        <f>IPMT(贷款!$B$4/12,$A100,贷款!$B$3*12,-贷款!$B$2)</f>
        <v>1784.87068026042</v>
      </c>
      <c r="E100" s="9">
        <f t="shared" si="5"/>
        <v>72530.2741723003</v>
      </c>
      <c r="F100" s="9">
        <f t="shared" si="6"/>
        <v>190512.321103648</v>
      </c>
      <c r="G100" s="9">
        <f>贷款!$B$2-E100</f>
        <v>427469.7258277</v>
      </c>
      <c r="I100" s="11">
        <v>98</v>
      </c>
      <c r="J100" s="8">
        <f t="shared" si="7"/>
        <v>2905.09259259259</v>
      </c>
      <c r="K100" s="9">
        <f>贷款!$B$2/(贷款!$B$3*12)</f>
        <v>1388.88888888889</v>
      </c>
      <c r="L100" s="9">
        <f>(贷款!$B$4/12)*(贷款!$B$2-IF(I100=1,0,M100))</f>
        <v>1516.2037037037</v>
      </c>
      <c r="M100" s="9">
        <f t="shared" si="8"/>
        <v>136111.111111111</v>
      </c>
      <c r="N100" s="9">
        <f t="shared" si="9"/>
        <v>176099.537037037</v>
      </c>
      <c r="O100" s="9">
        <f>贷款!$B$2-M100</f>
        <v>363888.888888889</v>
      </c>
    </row>
    <row r="101" ht="22.5" customHeight="1" spans="1:15">
      <c r="A101" s="11">
        <v>99</v>
      </c>
      <c r="B101" s="6">
        <f>PMT(贷款!$B$4/12,贷款!$B$3*12,-贷款!$B$2)</f>
        <v>2684.1081150607</v>
      </c>
      <c r="C101" s="7">
        <f>PPMT(贷款!$B$4/12,$A101,贷款!$B$3*12,-贷款!$B$2)</f>
        <v>902.984257445283</v>
      </c>
      <c r="D101" s="7">
        <f>IPMT(贷款!$B$4/12,$A101,贷款!$B$3*12,-贷款!$B$2)</f>
        <v>1781.12385761542</v>
      </c>
      <c r="E101" s="7">
        <f t="shared" si="5"/>
        <v>73433.2584297456</v>
      </c>
      <c r="F101" s="7">
        <f t="shared" si="6"/>
        <v>192293.444961264</v>
      </c>
      <c r="G101" s="7">
        <f>贷款!$B$2-E101</f>
        <v>426566.741570254</v>
      </c>
      <c r="I101" s="11">
        <v>99</v>
      </c>
      <c r="J101" s="6">
        <f t="shared" si="7"/>
        <v>2899.30555555556</v>
      </c>
      <c r="K101" s="7">
        <f>贷款!$B$2/(贷款!$B$3*12)</f>
        <v>1388.88888888889</v>
      </c>
      <c r="L101" s="7">
        <f>(贷款!$B$4/12)*(贷款!$B$2-IF(I101=1,0,M101))</f>
        <v>1510.41666666667</v>
      </c>
      <c r="M101" s="7">
        <f t="shared" si="8"/>
        <v>137500</v>
      </c>
      <c r="N101" s="7">
        <f t="shared" si="9"/>
        <v>177609.953703704</v>
      </c>
      <c r="O101" s="7">
        <f>贷款!$B$2-M101</f>
        <v>362500</v>
      </c>
    </row>
    <row r="102" ht="22.5" customHeight="1" spans="1:15">
      <c r="A102" s="11">
        <v>100</v>
      </c>
      <c r="B102" s="8">
        <f>PMT(贷款!$B$4/12,贷款!$B$3*12,-贷款!$B$2)</f>
        <v>2684.1081150607</v>
      </c>
      <c r="C102" s="9">
        <f>PPMT(贷款!$B$4/12,$A102,贷款!$B$3*12,-贷款!$B$2)</f>
        <v>906.746691851305</v>
      </c>
      <c r="D102" s="9">
        <f>IPMT(贷款!$B$4/12,$A102,贷款!$B$3*12,-贷款!$B$2)</f>
        <v>1777.36142320939</v>
      </c>
      <c r="E102" s="9">
        <f t="shared" si="5"/>
        <v>74340.0051215969</v>
      </c>
      <c r="F102" s="9">
        <f t="shared" si="6"/>
        <v>194070.806384473</v>
      </c>
      <c r="G102" s="9">
        <f>贷款!$B$2-E102</f>
        <v>425659.994878403</v>
      </c>
      <c r="I102" s="11">
        <v>100</v>
      </c>
      <c r="J102" s="8">
        <f t="shared" si="7"/>
        <v>2893.51851851852</v>
      </c>
      <c r="K102" s="9">
        <f>贷款!$B$2/(贷款!$B$3*12)</f>
        <v>1388.88888888889</v>
      </c>
      <c r="L102" s="9">
        <f>(贷款!$B$4/12)*(贷款!$B$2-IF(I102=1,0,M102))</f>
        <v>1504.62962962963</v>
      </c>
      <c r="M102" s="9">
        <f t="shared" si="8"/>
        <v>138888.888888889</v>
      </c>
      <c r="N102" s="9">
        <f t="shared" si="9"/>
        <v>179114.583333333</v>
      </c>
      <c r="O102" s="9">
        <f>贷款!$B$2-M102</f>
        <v>361111.111111111</v>
      </c>
    </row>
    <row r="103" ht="22.5" customHeight="1" spans="1:15">
      <c r="A103" s="11">
        <v>101</v>
      </c>
      <c r="B103" s="6">
        <f>PMT(贷款!$B$4/12,贷款!$B$3*12,-贷款!$B$2)</f>
        <v>2684.1081150607</v>
      </c>
      <c r="C103" s="7">
        <f>PPMT(贷款!$B$4/12,$A103,贷款!$B$3*12,-贷款!$B$2)</f>
        <v>910.524803067352</v>
      </c>
      <c r="D103" s="7">
        <f>IPMT(贷款!$B$4/12,$A103,贷款!$B$3*12,-贷款!$B$2)</f>
        <v>1773.58331199335</v>
      </c>
      <c r="E103" s="7">
        <f t="shared" si="5"/>
        <v>75250.5299246643</v>
      </c>
      <c r="F103" s="7">
        <f t="shared" si="6"/>
        <v>195844.389696466</v>
      </c>
      <c r="G103" s="7">
        <f>贷款!$B$2-E103</f>
        <v>424749.470075336</v>
      </c>
      <c r="I103" s="11">
        <v>101</v>
      </c>
      <c r="J103" s="6">
        <f t="shared" si="7"/>
        <v>2887.73148148148</v>
      </c>
      <c r="K103" s="7">
        <f>贷款!$B$2/(贷款!$B$3*12)</f>
        <v>1388.88888888889</v>
      </c>
      <c r="L103" s="7">
        <f>(贷款!$B$4/12)*(贷款!$B$2-IF(I103=1,0,M103))</f>
        <v>1498.84259259259</v>
      </c>
      <c r="M103" s="7">
        <f t="shared" si="8"/>
        <v>140277.777777778</v>
      </c>
      <c r="N103" s="7">
        <f t="shared" si="9"/>
        <v>180613.425925926</v>
      </c>
      <c r="O103" s="7">
        <f>贷款!$B$2-M103</f>
        <v>359722.222222222</v>
      </c>
    </row>
    <row r="104" ht="22.5" customHeight="1" spans="1:15">
      <c r="A104" s="11">
        <v>102</v>
      </c>
      <c r="B104" s="8">
        <f>PMT(贷款!$B$4/12,贷款!$B$3*12,-贷款!$B$2)</f>
        <v>2684.1081150607</v>
      </c>
      <c r="C104" s="9">
        <f>PPMT(贷款!$B$4/12,$A104,贷款!$B$3*12,-贷款!$B$2)</f>
        <v>914.318656413466</v>
      </c>
      <c r="D104" s="9">
        <f>IPMT(贷款!$B$4/12,$A104,贷款!$B$3*12,-贷款!$B$2)</f>
        <v>1769.78945864723</v>
      </c>
      <c r="E104" s="9">
        <f t="shared" si="5"/>
        <v>76164.8485810777</v>
      </c>
      <c r="F104" s="9">
        <f t="shared" si="6"/>
        <v>197614.179155114</v>
      </c>
      <c r="G104" s="9">
        <f>贷款!$B$2-E104</f>
        <v>423835.151418922</v>
      </c>
      <c r="I104" s="11">
        <v>102</v>
      </c>
      <c r="J104" s="8">
        <f t="shared" si="7"/>
        <v>2881.94444444444</v>
      </c>
      <c r="K104" s="9">
        <f>贷款!$B$2/(贷款!$B$3*12)</f>
        <v>1388.88888888889</v>
      </c>
      <c r="L104" s="9">
        <f>(贷款!$B$4/12)*(贷款!$B$2-IF(I104=1,0,M104))</f>
        <v>1493.05555555556</v>
      </c>
      <c r="M104" s="9">
        <f t="shared" si="8"/>
        <v>141666.666666667</v>
      </c>
      <c r="N104" s="9">
        <f t="shared" si="9"/>
        <v>182106.481481481</v>
      </c>
      <c r="O104" s="9">
        <f>贷款!$B$2-M104</f>
        <v>358333.333333333</v>
      </c>
    </row>
    <row r="105" ht="22.5" customHeight="1" spans="1:15">
      <c r="A105" s="11">
        <v>103</v>
      </c>
      <c r="B105" s="6">
        <f>PMT(贷款!$B$4/12,贷款!$B$3*12,-贷款!$B$2)</f>
        <v>2684.1081150607</v>
      </c>
      <c r="C105" s="7">
        <f>PPMT(贷款!$B$4/12,$A105,贷款!$B$3*12,-贷款!$B$2)</f>
        <v>918.128317481855</v>
      </c>
      <c r="D105" s="7">
        <f>IPMT(贷款!$B$4/12,$A105,贷款!$B$3*12,-贷款!$B$2)</f>
        <v>1765.97979757884</v>
      </c>
      <c r="E105" s="7">
        <f t="shared" si="5"/>
        <v>77082.9768985596</v>
      </c>
      <c r="F105" s="7">
        <f t="shared" si="6"/>
        <v>199380.158952693</v>
      </c>
      <c r="G105" s="7">
        <f>贷款!$B$2-E105</f>
        <v>422917.02310144</v>
      </c>
      <c r="I105" s="11">
        <v>103</v>
      </c>
      <c r="J105" s="6">
        <f t="shared" si="7"/>
        <v>2876.15740740741</v>
      </c>
      <c r="K105" s="7">
        <f>贷款!$B$2/(贷款!$B$3*12)</f>
        <v>1388.88888888889</v>
      </c>
      <c r="L105" s="7">
        <f>(贷款!$B$4/12)*(贷款!$B$2-IF(I105=1,0,M105))</f>
        <v>1487.26851851852</v>
      </c>
      <c r="M105" s="7">
        <f t="shared" si="8"/>
        <v>143055.555555556</v>
      </c>
      <c r="N105" s="7">
        <f t="shared" si="9"/>
        <v>183593.75</v>
      </c>
      <c r="O105" s="7">
        <f>贷款!$B$2-M105</f>
        <v>356944.444444444</v>
      </c>
    </row>
    <row r="106" ht="22.5" customHeight="1" spans="1:15">
      <c r="A106" s="11">
        <v>104</v>
      </c>
      <c r="B106" s="8">
        <f>PMT(贷款!$B$4/12,贷款!$B$3*12,-贷款!$B$2)</f>
        <v>2684.1081150607</v>
      </c>
      <c r="C106" s="9">
        <f>PPMT(贷款!$B$4/12,$A106,贷款!$B$3*12,-贷款!$B$2)</f>
        <v>921.953852138029</v>
      </c>
      <c r="D106" s="9">
        <f>IPMT(贷款!$B$4/12,$A106,贷款!$B$3*12,-贷款!$B$2)</f>
        <v>1762.15426292267</v>
      </c>
      <c r="E106" s="9">
        <f t="shared" si="5"/>
        <v>78004.9307506976</v>
      </c>
      <c r="F106" s="9">
        <f t="shared" si="6"/>
        <v>201142.313215615</v>
      </c>
      <c r="G106" s="9">
        <f>贷款!$B$2-E106</f>
        <v>421995.069249302</v>
      </c>
      <c r="I106" s="11">
        <v>104</v>
      </c>
      <c r="J106" s="8">
        <f t="shared" si="7"/>
        <v>2870.37037037037</v>
      </c>
      <c r="K106" s="9">
        <f>贷款!$B$2/(贷款!$B$3*12)</f>
        <v>1388.88888888889</v>
      </c>
      <c r="L106" s="9">
        <f>(贷款!$B$4/12)*(贷款!$B$2-IF(I106=1,0,M106))</f>
        <v>1481.48148148148</v>
      </c>
      <c r="M106" s="9">
        <f t="shared" si="8"/>
        <v>144444.444444444</v>
      </c>
      <c r="N106" s="9">
        <f t="shared" si="9"/>
        <v>185075.231481481</v>
      </c>
      <c r="O106" s="9">
        <f>贷款!$B$2-M106</f>
        <v>355555.555555556</v>
      </c>
    </row>
    <row r="107" ht="22.5" customHeight="1" spans="1:15">
      <c r="A107" s="11">
        <v>105</v>
      </c>
      <c r="B107" s="6">
        <f>PMT(贷款!$B$4/12,贷款!$B$3*12,-贷款!$B$2)</f>
        <v>2684.1081150607</v>
      </c>
      <c r="C107" s="7">
        <f>PPMT(贷款!$B$4/12,$A107,贷款!$B$3*12,-贷款!$B$2)</f>
        <v>925.795326521938</v>
      </c>
      <c r="D107" s="7">
        <f>IPMT(贷款!$B$4/12,$A107,贷款!$B$3*12,-贷款!$B$2)</f>
        <v>1758.31278853876</v>
      </c>
      <c r="E107" s="7">
        <f t="shared" si="5"/>
        <v>78930.7260772196</v>
      </c>
      <c r="F107" s="7">
        <f t="shared" si="6"/>
        <v>202900.626004154</v>
      </c>
      <c r="G107" s="7">
        <f>贷款!$B$2-E107</f>
        <v>421069.27392278</v>
      </c>
      <c r="I107" s="11">
        <v>105</v>
      </c>
      <c r="J107" s="6">
        <f t="shared" si="7"/>
        <v>2864.58333333333</v>
      </c>
      <c r="K107" s="7">
        <f>贷款!$B$2/(贷款!$B$3*12)</f>
        <v>1388.88888888889</v>
      </c>
      <c r="L107" s="7">
        <f>(贷款!$B$4/12)*(贷款!$B$2-IF(I107=1,0,M107))</f>
        <v>1475.69444444444</v>
      </c>
      <c r="M107" s="7">
        <f t="shared" si="8"/>
        <v>145833.333333333</v>
      </c>
      <c r="N107" s="7">
        <f t="shared" si="9"/>
        <v>186550.925925926</v>
      </c>
      <c r="O107" s="7">
        <f>贷款!$B$2-M107</f>
        <v>354166.666666667</v>
      </c>
    </row>
    <row r="108" ht="22.5" customHeight="1" spans="1:15">
      <c r="A108" s="11">
        <v>106</v>
      </c>
      <c r="B108" s="8">
        <f>PMT(贷款!$B$4/12,贷款!$B$3*12,-贷款!$B$2)</f>
        <v>2684.1081150607</v>
      </c>
      <c r="C108" s="9">
        <f>PPMT(贷款!$B$4/12,$A108,贷款!$B$3*12,-贷款!$B$2)</f>
        <v>929.652807049113</v>
      </c>
      <c r="D108" s="9">
        <f>IPMT(贷款!$B$4/12,$A108,贷款!$B$3*12,-贷款!$B$2)</f>
        <v>1754.45530801159</v>
      </c>
      <c r="E108" s="9">
        <f t="shared" si="5"/>
        <v>79860.3788842687</v>
      </c>
      <c r="F108" s="9">
        <f t="shared" si="6"/>
        <v>204655.081312166</v>
      </c>
      <c r="G108" s="9">
        <f>贷款!$B$2-E108</f>
        <v>420139.621115731</v>
      </c>
      <c r="I108" s="11">
        <v>106</v>
      </c>
      <c r="J108" s="8">
        <f t="shared" si="7"/>
        <v>2858.7962962963</v>
      </c>
      <c r="K108" s="9">
        <f>贷款!$B$2/(贷款!$B$3*12)</f>
        <v>1388.88888888889</v>
      </c>
      <c r="L108" s="9">
        <f>(贷款!$B$4/12)*(贷款!$B$2-IF(I108=1,0,M108))</f>
        <v>1469.90740740741</v>
      </c>
      <c r="M108" s="9">
        <f t="shared" si="8"/>
        <v>147222.222222222</v>
      </c>
      <c r="N108" s="9">
        <f t="shared" si="9"/>
        <v>188020.833333333</v>
      </c>
      <c r="O108" s="9">
        <f>贷款!$B$2-M108</f>
        <v>352777.777777778</v>
      </c>
    </row>
    <row r="109" ht="22.5" customHeight="1" spans="1:15">
      <c r="A109" s="11">
        <v>107</v>
      </c>
      <c r="B109" s="6">
        <f>PMT(贷款!$B$4/12,贷款!$B$3*12,-贷款!$B$2)</f>
        <v>2684.1081150607</v>
      </c>
      <c r="C109" s="7">
        <f>PPMT(贷款!$B$4/12,$A109,贷款!$B$3*12,-贷款!$B$2)</f>
        <v>933.526360411817</v>
      </c>
      <c r="D109" s="7">
        <f>IPMT(贷款!$B$4/12,$A109,贷款!$B$3*12,-贷款!$B$2)</f>
        <v>1750.58175464888</v>
      </c>
      <c r="E109" s="7">
        <f t="shared" si="5"/>
        <v>80793.9052446805</v>
      </c>
      <c r="F109" s="7">
        <f t="shared" si="6"/>
        <v>206405.663066814</v>
      </c>
      <c r="G109" s="7">
        <f>贷款!$B$2-E109</f>
        <v>419206.094755319</v>
      </c>
      <c r="I109" s="11">
        <v>107</v>
      </c>
      <c r="J109" s="6">
        <f t="shared" si="7"/>
        <v>2853.00925925926</v>
      </c>
      <c r="K109" s="7">
        <f>贷款!$B$2/(贷款!$B$3*12)</f>
        <v>1388.88888888889</v>
      </c>
      <c r="L109" s="7">
        <f>(贷款!$B$4/12)*(贷款!$B$2-IF(I109=1,0,M109))</f>
        <v>1464.12037037037</v>
      </c>
      <c r="M109" s="7">
        <f t="shared" si="8"/>
        <v>148611.111111111</v>
      </c>
      <c r="N109" s="7">
        <f t="shared" si="9"/>
        <v>189484.953703704</v>
      </c>
      <c r="O109" s="7">
        <f>贷款!$B$2-M109</f>
        <v>351388.888888889</v>
      </c>
    </row>
    <row r="110" ht="22.5" customHeight="1" spans="1:15">
      <c r="A110" s="11">
        <v>108</v>
      </c>
      <c r="B110" s="8">
        <f>PMT(贷款!$B$4/12,贷款!$B$3*12,-贷款!$B$2)</f>
        <v>2684.1081150607</v>
      </c>
      <c r="C110" s="9">
        <f>PPMT(贷款!$B$4/12,$A110,贷款!$B$3*12,-贷款!$B$2)</f>
        <v>937.4160535802</v>
      </c>
      <c r="D110" s="9">
        <f>IPMT(贷款!$B$4/12,$A110,贷款!$B$3*12,-贷款!$B$2)</f>
        <v>1746.6920614805</v>
      </c>
      <c r="E110" s="9">
        <f t="shared" si="5"/>
        <v>81731.3212982607</v>
      </c>
      <c r="F110" s="9">
        <f t="shared" si="6"/>
        <v>208152.355128295</v>
      </c>
      <c r="G110" s="9">
        <f>贷款!$B$2-E110</f>
        <v>418268.678701739</v>
      </c>
      <c r="I110" s="11">
        <v>108</v>
      </c>
      <c r="J110" s="8">
        <f t="shared" si="7"/>
        <v>2847.22222222222</v>
      </c>
      <c r="K110" s="9">
        <f>贷款!$B$2/(贷款!$B$3*12)</f>
        <v>1388.88888888889</v>
      </c>
      <c r="L110" s="9">
        <f>(贷款!$B$4/12)*(贷款!$B$2-IF(I110=1,0,M110))</f>
        <v>1458.33333333333</v>
      </c>
      <c r="M110" s="9">
        <f t="shared" si="8"/>
        <v>150000</v>
      </c>
      <c r="N110" s="9">
        <f t="shared" si="9"/>
        <v>190943.287037037</v>
      </c>
      <c r="O110" s="9">
        <f>贷款!$B$2-M110</f>
        <v>350000</v>
      </c>
    </row>
    <row r="111" ht="22.5" customHeight="1" spans="1:15">
      <c r="A111" s="11">
        <v>109</v>
      </c>
      <c r="B111" s="6">
        <f>PMT(贷款!$B$4/12,贷款!$B$3*12,-贷款!$B$2)</f>
        <v>2684.1081150607</v>
      </c>
      <c r="C111" s="7">
        <f>PPMT(贷款!$B$4/12,$A111,贷款!$B$3*12,-贷款!$B$2)</f>
        <v>941.321953803451</v>
      </c>
      <c r="D111" s="7">
        <f>IPMT(贷款!$B$4/12,$A111,贷款!$B$3*12,-贷款!$B$2)</f>
        <v>1742.78616125725</v>
      </c>
      <c r="E111" s="7">
        <f t="shared" si="5"/>
        <v>82672.6432520642</v>
      </c>
      <c r="F111" s="7">
        <f t="shared" si="6"/>
        <v>209895.141289552</v>
      </c>
      <c r="G111" s="7">
        <f>贷款!$B$2-E111</f>
        <v>417327.356747936</v>
      </c>
      <c r="I111" s="11">
        <v>109</v>
      </c>
      <c r="J111" s="6">
        <f t="shared" si="7"/>
        <v>2841.43518518519</v>
      </c>
      <c r="K111" s="7">
        <f>贷款!$B$2/(贷款!$B$3*12)</f>
        <v>1388.88888888889</v>
      </c>
      <c r="L111" s="7">
        <f>(贷款!$B$4/12)*(贷款!$B$2-IF(I111=1,0,M111))</f>
        <v>1452.5462962963</v>
      </c>
      <c r="M111" s="7">
        <f t="shared" si="8"/>
        <v>151388.888888889</v>
      </c>
      <c r="N111" s="7">
        <f t="shared" si="9"/>
        <v>192395.833333333</v>
      </c>
      <c r="O111" s="7">
        <f>贷款!$B$2-M111</f>
        <v>348611.111111111</v>
      </c>
    </row>
    <row r="112" ht="22.5" customHeight="1" spans="1:15">
      <c r="A112" s="11">
        <v>110</v>
      </c>
      <c r="B112" s="8">
        <f>PMT(贷款!$B$4/12,贷款!$B$3*12,-贷款!$B$2)</f>
        <v>2684.1081150607</v>
      </c>
      <c r="C112" s="9">
        <f>PPMT(贷款!$B$4/12,$A112,贷款!$B$3*12,-贷款!$B$2)</f>
        <v>945.244128610965</v>
      </c>
      <c r="D112" s="9">
        <f>IPMT(贷款!$B$4/12,$A112,贷款!$B$3*12,-贷款!$B$2)</f>
        <v>1738.86398644973</v>
      </c>
      <c r="E112" s="9">
        <f t="shared" si="5"/>
        <v>83617.8873806751</v>
      </c>
      <c r="F112" s="9">
        <f t="shared" si="6"/>
        <v>211634.005276002</v>
      </c>
      <c r="G112" s="9">
        <f>贷款!$B$2-E112</f>
        <v>416382.112619325</v>
      </c>
      <c r="I112" s="11">
        <v>110</v>
      </c>
      <c r="J112" s="8">
        <f t="shared" si="7"/>
        <v>2835.64814814815</v>
      </c>
      <c r="K112" s="9">
        <f>贷款!$B$2/(贷款!$B$3*12)</f>
        <v>1388.88888888889</v>
      </c>
      <c r="L112" s="9">
        <f>(贷款!$B$4/12)*(贷款!$B$2-IF(I112=1,0,M112))</f>
        <v>1446.75925925926</v>
      </c>
      <c r="M112" s="9">
        <f t="shared" si="8"/>
        <v>152777.777777778</v>
      </c>
      <c r="N112" s="9">
        <f t="shared" si="9"/>
        <v>193842.592592593</v>
      </c>
      <c r="O112" s="9">
        <f>贷款!$B$2-M112</f>
        <v>347222.222222222</v>
      </c>
    </row>
    <row r="113" ht="22.5" customHeight="1" spans="1:15">
      <c r="A113" s="11">
        <v>111</v>
      </c>
      <c r="B113" s="6">
        <f>PMT(贷款!$B$4/12,贷款!$B$3*12,-贷款!$B$2)</f>
        <v>2684.1081150607</v>
      </c>
      <c r="C113" s="7">
        <f>PPMT(贷款!$B$4/12,$A113,贷款!$B$3*12,-贷款!$B$2)</f>
        <v>949.182645813511</v>
      </c>
      <c r="D113" s="7">
        <f>IPMT(贷款!$B$4/12,$A113,贷款!$B$3*12,-贷款!$B$2)</f>
        <v>1734.92546924719</v>
      </c>
      <c r="E113" s="7">
        <f t="shared" si="5"/>
        <v>84567.0700264886</v>
      </c>
      <c r="F113" s="7">
        <f t="shared" si="6"/>
        <v>213368.930745249</v>
      </c>
      <c r="G113" s="7">
        <f>贷款!$B$2-E113</f>
        <v>415432.929973511</v>
      </c>
      <c r="I113" s="11">
        <v>111</v>
      </c>
      <c r="J113" s="6">
        <f t="shared" si="7"/>
        <v>2829.86111111111</v>
      </c>
      <c r="K113" s="7">
        <f>贷款!$B$2/(贷款!$B$3*12)</f>
        <v>1388.88888888889</v>
      </c>
      <c r="L113" s="7">
        <f>(贷款!$B$4/12)*(贷款!$B$2-IF(I113=1,0,M113))</f>
        <v>1440.97222222222</v>
      </c>
      <c r="M113" s="7">
        <f t="shared" si="8"/>
        <v>154166.666666667</v>
      </c>
      <c r="N113" s="7">
        <f t="shared" si="9"/>
        <v>195283.564814815</v>
      </c>
      <c r="O113" s="7">
        <f>贷款!$B$2-M113</f>
        <v>345833.333333333</v>
      </c>
    </row>
    <row r="114" ht="22.5" customHeight="1" spans="1:15">
      <c r="A114" s="11">
        <v>112</v>
      </c>
      <c r="B114" s="8">
        <f>PMT(贷款!$B$4/12,贷款!$B$3*12,-贷款!$B$2)</f>
        <v>2684.1081150607</v>
      </c>
      <c r="C114" s="9">
        <f>PPMT(贷款!$B$4/12,$A114,贷款!$B$3*12,-贷款!$B$2)</f>
        <v>953.1375735044</v>
      </c>
      <c r="D114" s="9">
        <f>IPMT(贷款!$B$4/12,$A114,贷款!$B$3*12,-贷款!$B$2)</f>
        <v>1730.9705415563</v>
      </c>
      <c r="E114" s="9">
        <f t="shared" si="5"/>
        <v>85520.207599993</v>
      </c>
      <c r="F114" s="9">
        <f t="shared" si="6"/>
        <v>215099.901286805</v>
      </c>
      <c r="G114" s="9">
        <f>贷款!$B$2-E114</f>
        <v>414479.792400007</v>
      </c>
      <c r="I114" s="11">
        <v>112</v>
      </c>
      <c r="J114" s="8">
        <f t="shared" si="7"/>
        <v>2824.07407407407</v>
      </c>
      <c r="K114" s="9">
        <f>贷款!$B$2/(贷款!$B$3*12)</f>
        <v>1388.88888888889</v>
      </c>
      <c r="L114" s="9">
        <f>(贷款!$B$4/12)*(贷款!$B$2-IF(I114=1,0,M114))</f>
        <v>1435.18518518519</v>
      </c>
      <c r="M114" s="9">
        <f t="shared" si="8"/>
        <v>155555.555555555</v>
      </c>
      <c r="N114" s="9">
        <f t="shared" si="9"/>
        <v>196718.75</v>
      </c>
      <c r="O114" s="9">
        <f>贷款!$B$2-M114</f>
        <v>344444.444444445</v>
      </c>
    </row>
    <row r="115" ht="22.5" customHeight="1" spans="1:15">
      <c r="A115" s="11">
        <v>113</v>
      </c>
      <c r="B115" s="6">
        <f>PMT(贷款!$B$4/12,贷款!$B$3*12,-贷款!$B$2)</f>
        <v>2684.1081150607</v>
      </c>
      <c r="C115" s="7">
        <f>PPMT(贷款!$B$4/12,$A115,贷款!$B$3*12,-贷款!$B$2)</f>
        <v>957.108980060669</v>
      </c>
      <c r="D115" s="7">
        <f>IPMT(贷款!$B$4/12,$A115,贷款!$B$3*12,-贷款!$B$2)</f>
        <v>1726.99913500003</v>
      </c>
      <c r="E115" s="7">
        <f t="shared" si="5"/>
        <v>86477.3165800537</v>
      </c>
      <c r="F115" s="7">
        <f t="shared" si="6"/>
        <v>216826.900421805</v>
      </c>
      <c r="G115" s="7">
        <f>贷款!$B$2-E115</f>
        <v>413522.683419946</v>
      </c>
      <c r="I115" s="11">
        <v>113</v>
      </c>
      <c r="J115" s="6">
        <f t="shared" si="7"/>
        <v>2818.28703703704</v>
      </c>
      <c r="K115" s="7">
        <f>贷款!$B$2/(贷款!$B$3*12)</f>
        <v>1388.88888888889</v>
      </c>
      <c r="L115" s="7">
        <f>(贷款!$B$4/12)*(贷款!$B$2-IF(I115=1,0,M115))</f>
        <v>1429.39814814815</v>
      </c>
      <c r="M115" s="7">
        <f t="shared" si="8"/>
        <v>156944.444444444</v>
      </c>
      <c r="N115" s="7">
        <f t="shared" si="9"/>
        <v>198148.148148148</v>
      </c>
      <c r="O115" s="7">
        <f>贷款!$B$2-M115</f>
        <v>343055.555555556</v>
      </c>
    </row>
    <row r="116" ht="22.5" customHeight="1" spans="1:15">
      <c r="A116" s="11">
        <v>114</v>
      </c>
      <c r="B116" s="8">
        <f>PMT(贷款!$B$4/12,贷款!$B$3*12,-贷款!$B$2)</f>
        <v>2684.1081150607</v>
      </c>
      <c r="C116" s="9">
        <f>PPMT(贷款!$B$4/12,$A116,贷款!$B$3*12,-贷款!$B$2)</f>
        <v>961.096934144255</v>
      </c>
      <c r="D116" s="9">
        <f>IPMT(贷款!$B$4/12,$A116,贷款!$B$3*12,-贷款!$B$2)</f>
        <v>1723.01118091644</v>
      </c>
      <c r="E116" s="9">
        <f t="shared" si="5"/>
        <v>87438.4135141979</v>
      </c>
      <c r="F116" s="9">
        <f t="shared" si="6"/>
        <v>218549.911602722</v>
      </c>
      <c r="G116" s="9">
        <f>贷款!$B$2-E116</f>
        <v>412561.586485802</v>
      </c>
      <c r="I116" s="11">
        <v>114</v>
      </c>
      <c r="J116" s="8">
        <f t="shared" si="7"/>
        <v>2812.5</v>
      </c>
      <c r="K116" s="9">
        <f>贷款!$B$2/(贷款!$B$3*12)</f>
        <v>1388.88888888889</v>
      </c>
      <c r="L116" s="9">
        <f>(贷款!$B$4/12)*(贷款!$B$2-IF(I116=1,0,M116))</f>
        <v>1423.61111111111</v>
      </c>
      <c r="M116" s="9">
        <f t="shared" si="8"/>
        <v>158333.333333333</v>
      </c>
      <c r="N116" s="9">
        <f t="shared" si="9"/>
        <v>199571.759259259</v>
      </c>
      <c r="O116" s="9">
        <f>贷款!$B$2-M116</f>
        <v>341666.666666667</v>
      </c>
    </row>
    <row r="117" ht="22.5" customHeight="1" spans="1:15">
      <c r="A117" s="11">
        <v>115</v>
      </c>
      <c r="B117" s="6">
        <f>PMT(贷款!$B$4/12,贷款!$B$3*12,-贷款!$B$2)</f>
        <v>2684.1081150607</v>
      </c>
      <c r="C117" s="7">
        <f>PPMT(贷款!$B$4/12,$A117,贷款!$B$3*12,-贷款!$B$2)</f>
        <v>965.101504703189</v>
      </c>
      <c r="D117" s="7">
        <f>IPMT(贷款!$B$4/12,$A117,贷款!$B$3*12,-贷款!$B$2)</f>
        <v>1719.00661035751</v>
      </c>
      <c r="E117" s="7">
        <f t="shared" si="5"/>
        <v>88403.5150189011</v>
      </c>
      <c r="F117" s="7">
        <f t="shared" si="6"/>
        <v>220268.918213079</v>
      </c>
      <c r="G117" s="7">
        <f>贷款!$B$2-E117</f>
        <v>411596.484981099</v>
      </c>
      <c r="I117" s="11">
        <v>115</v>
      </c>
      <c r="J117" s="6">
        <f t="shared" si="7"/>
        <v>2806.71296296296</v>
      </c>
      <c r="K117" s="7">
        <f>贷款!$B$2/(贷款!$B$3*12)</f>
        <v>1388.88888888889</v>
      </c>
      <c r="L117" s="7">
        <f>(贷款!$B$4/12)*(贷款!$B$2-IF(I117=1,0,M117))</f>
        <v>1417.82407407407</v>
      </c>
      <c r="M117" s="7">
        <f t="shared" si="8"/>
        <v>159722.222222222</v>
      </c>
      <c r="N117" s="7">
        <f t="shared" si="9"/>
        <v>200989.583333333</v>
      </c>
      <c r="O117" s="7">
        <f>贷款!$B$2-M117</f>
        <v>340277.777777778</v>
      </c>
    </row>
    <row r="118" ht="22.5" customHeight="1" spans="1:15">
      <c r="A118" s="11">
        <v>116</v>
      </c>
      <c r="B118" s="8">
        <f>PMT(贷款!$B$4/12,贷款!$B$3*12,-贷款!$B$2)</f>
        <v>2684.1081150607</v>
      </c>
      <c r="C118" s="9">
        <f>PPMT(贷款!$B$4/12,$A118,贷款!$B$3*12,-贷款!$B$2)</f>
        <v>969.122760972786</v>
      </c>
      <c r="D118" s="9">
        <f>IPMT(贷款!$B$4/12,$A118,贷款!$B$3*12,-贷款!$B$2)</f>
        <v>1714.98535408791</v>
      </c>
      <c r="E118" s="9">
        <f t="shared" si="5"/>
        <v>89372.6377798739</v>
      </c>
      <c r="F118" s="9">
        <f t="shared" si="6"/>
        <v>221983.903567167</v>
      </c>
      <c r="G118" s="9">
        <f>贷款!$B$2-E118</f>
        <v>410627.362220126</v>
      </c>
      <c r="I118" s="11">
        <v>116</v>
      </c>
      <c r="J118" s="8">
        <f t="shared" si="7"/>
        <v>2800.92592592593</v>
      </c>
      <c r="K118" s="9">
        <f>贷款!$B$2/(贷款!$B$3*12)</f>
        <v>1388.88888888889</v>
      </c>
      <c r="L118" s="9">
        <f>(贷款!$B$4/12)*(贷款!$B$2-IF(I118=1,0,M118))</f>
        <v>1412.03703703704</v>
      </c>
      <c r="M118" s="9">
        <f t="shared" si="8"/>
        <v>161111.111111111</v>
      </c>
      <c r="N118" s="9">
        <f t="shared" si="9"/>
        <v>202401.62037037</v>
      </c>
      <c r="O118" s="9">
        <f>贷款!$B$2-M118</f>
        <v>338888.888888889</v>
      </c>
    </row>
    <row r="119" ht="22.5" customHeight="1" spans="1:15">
      <c r="A119" s="11">
        <v>117</v>
      </c>
      <c r="B119" s="6">
        <f>PMT(贷款!$B$4/12,贷款!$B$3*12,-贷款!$B$2)</f>
        <v>2684.1081150607</v>
      </c>
      <c r="C119" s="7">
        <f>PPMT(贷款!$B$4/12,$A119,贷款!$B$3*12,-贷款!$B$2)</f>
        <v>973.160772476839</v>
      </c>
      <c r="D119" s="7">
        <f>IPMT(贷款!$B$4/12,$A119,贷款!$B$3*12,-贷款!$B$2)</f>
        <v>1710.94734258386</v>
      </c>
      <c r="E119" s="7">
        <f t="shared" si="5"/>
        <v>90345.7985523508</v>
      </c>
      <c r="F119" s="7">
        <f t="shared" si="6"/>
        <v>223694.850909751</v>
      </c>
      <c r="G119" s="7">
        <f>贷款!$B$2-E119</f>
        <v>409654.201447649</v>
      </c>
      <c r="I119" s="11">
        <v>117</v>
      </c>
      <c r="J119" s="6">
        <f t="shared" si="7"/>
        <v>2795.13888888889</v>
      </c>
      <c r="K119" s="7">
        <f>贷款!$B$2/(贷款!$B$3*12)</f>
        <v>1388.88888888889</v>
      </c>
      <c r="L119" s="7">
        <f>(贷款!$B$4/12)*(贷款!$B$2-IF(I119=1,0,M119))</f>
        <v>1406.25</v>
      </c>
      <c r="M119" s="7">
        <f t="shared" si="8"/>
        <v>162500</v>
      </c>
      <c r="N119" s="7">
        <f t="shared" si="9"/>
        <v>203807.87037037</v>
      </c>
      <c r="O119" s="7">
        <f>贷款!$B$2-M119</f>
        <v>337500</v>
      </c>
    </row>
    <row r="120" ht="22.5" customHeight="1" spans="1:15">
      <c r="A120" s="11">
        <v>118</v>
      </c>
      <c r="B120" s="8">
        <f>PMT(贷款!$B$4/12,贷款!$B$3*12,-贷款!$B$2)</f>
        <v>2684.1081150607</v>
      </c>
      <c r="C120" s="9">
        <f>PPMT(贷款!$B$4/12,$A120,贷款!$B$3*12,-贷款!$B$2)</f>
        <v>977.215609028826</v>
      </c>
      <c r="D120" s="9">
        <f>IPMT(贷款!$B$4/12,$A120,贷款!$B$3*12,-贷款!$B$2)</f>
        <v>1706.89250603187</v>
      </c>
      <c r="E120" s="9">
        <f t="shared" si="5"/>
        <v>91323.0141613796</v>
      </c>
      <c r="F120" s="9">
        <f t="shared" si="6"/>
        <v>225401.743415783</v>
      </c>
      <c r="G120" s="9">
        <f>贷款!$B$2-E120</f>
        <v>408676.98583862</v>
      </c>
      <c r="I120" s="11">
        <v>118</v>
      </c>
      <c r="J120" s="8">
        <f t="shared" si="7"/>
        <v>2789.35185185185</v>
      </c>
      <c r="K120" s="9">
        <f>贷款!$B$2/(贷款!$B$3*12)</f>
        <v>1388.88888888889</v>
      </c>
      <c r="L120" s="9">
        <f>(贷款!$B$4/12)*(贷款!$B$2-IF(I120=1,0,M120))</f>
        <v>1400.46296296296</v>
      </c>
      <c r="M120" s="9">
        <f t="shared" si="8"/>
        <v>163888.888888889</v>
      </c>
      <c r="N120" s="9">
        <f t="shared" si="9"/>
        <v>205208.333333333</v>
      </c>
      <c r="O120" s="9">
        <f>贷款!$B$2-M120</f>
        <v>336111.111111111</v>
      </c>
    </row>
    <row r="121" ht="22.5" customHeight="1" spans="1:15">
      <c r="A121" s="11">
        <v>119</v>
      </c>
      <c r="B121" s="6">
        <f>PMT(贷款!$B$4/12,贷款!$B$3*12,-贷款!$B$2)</f>
        <v>2684.1081150607</v>
      </c>
      <c r="C121" s="7">
        <f>PPMT(贷款!$B$4/12,$A121,贷款!$B$3*12,-贷款!$B$2)</f>
        <v>981.287340733113</v>
      </c>
      <c r="D121" s="7">
        <f>IPMT(贷款!$B$4/12,$A121,贷款!$B$3*12,-贷款!$B$2)</f>
        <v>1702.82077432759</v>
      </c>
      <c r="E121" s="7">
        <f t="shared" si="5"/>
        <v>92304.3015021127</v>
      </c>
      <c r="F121" s="7">
        <f t="shared" si="6"/>
        <v>227104.564190111</v>
      </c>
      <c r="G121" s="7">
        <f>贷款!$B$2-E121</f>
        <v>407695.698497887</v>
      </c>
      <c r="I121" s="11">
        <v>119</v>
      </c>
      <c r="J121" s="6">
        <f t="shared" si="7"/>
        <v>2783.56481481482</v>
      </c>
      <c r="K121" s="7">
        <f>贷款!$B$2/(贷款!$B$3*12)</f>
        <v>1388.88888888889</v>
      </c>
      <c r="L121" s="7">
        <f>(贷款!$B$4/12)*(贷款!$B$2-IF(I121=1,0,M121))</f>
        <v>1394.67592592593</v>
      </c>
      <c r="M121" s="7">
        <f t="shared" si="8"/>
        <v>165277.777777778</v>
      </c>
      <c r="N121" s="7">
        <f t="shared" si="9"/>
        <v>206603.009259259</v>
      </c>
      <c r="O121" s="7">
        <f>贷款!$B$2-M121</f>
        <v>334722.222222222</v>
      </c>
    </row>
    <row r="122" ht="22.5" customHeight="1" spans="1:15">
      <c r="A122" s="11">
        <v>120</v>
      </c>
      <c r="B122" s="8">
        <f>PMT(贷款!$B$4/12,贷款!$B$3*12,-贷款!$B$2)</f>
        <v>2684.1081150607</v>
      </c>
      <c r="C122" s="9">
        <f>PPMT(贷款!$B$4/12,$A122,贷款!$B$3*12,-贷款!$B$2)</f>
        <v>985.376037986167</v>
      </c>
      <c r="D122" s="9">
        <f>IPMT(贷款!$B$4/12,$A122,贷款!$B$3*12,-贷款!$B$2)</f>
        <v>1698.73207707453</v>
      </c>
      <c r="E122" s="9">
        <f t="shared" si="5"/>
        <v>93289.6775400988</v>
      </c>
      <c r="F122" s="9">
        <f t="shared" si="6"/>
        <v>228803.296267185</v>
      </c>
      <c r="G122" s="9">
        <f>贷款!$B$2-E122</f>
        <v>406710.322459901</v>
      </c>
      <c r="I122" s="11">
        <v>120</v>
      </c>
      <c r="J122" s="8">
        <f t="shared" si="7"/>
        <v>2777.77777777778</v>
      </c>
      <c r="K122" s="9">
        <f>贷款!$B$2/(贷款!$B$3*12)</f>
        <v>1388.88888888889</v>
      </c>
      <c r="L122" s="9">
        <f>(贷款!$B$4/12)*(贷款!$B$2-IF(I122=1,0,M122))</f>
        <v>1388.88888888889</v>
      </c>
      <c r="M122" s="9">
        <f t="shared" si="8"/>
        <v>166666.666666666</v>
      </c>
      <c r="N122" s="9">
        <f t="shared" si="9"/>
        <v>207991.898148148</v>
      </c>
      <c r="O122" s="9">
        <f>贷款!$B$2-M122</f>
        <v>333333.333333334</v>
      </c>
    </row>
    <row r="123" ht="22.5" customHeight="1" spans="1:15">
      <c r="A123" s="11">
        <v>121</v>
      </c>
      <c r="B123" s="6">
        <f>PMT(贷款!$B$4/12,贷款!$B$3*12,-贷款!$B$2)</f>
        <v>2684.1081150607</v>
      </c>
      <c r="C123" s="7">
        <f>PPMT(贷款!$B$4/12,$A123,贷款!$B$3*12,-贷款!$B$2)</f>
        <v>989.481771477776</v>
      </c>
      <c r="D123" s="7">
        <f>IPMT(贷款!$B$4/12,$A123,贷款!$B$3*12,-贷款!$B$2)</f>
        <v>1694.62634358292</v>
      </c>
      <c r="E123" s="7">
        <f t="shared" si="5"/>
        <v>94279.1593115766</v>
      </c>
      <c r="F123" s="7">
        <f t="shared" si="6"/>
        <v>230497.922610768</v>
      </c>
      <c r="G123" s="7">
        <f>贷款!$B$2-E123</f>
        <v>405720.840688423</v>
      </c>
      <c r="I123" s="11">
        <v>121</v>
      </c>
      <c r="J123" s="6">
        <f t="shared" si="7"/>
        <v>2771.99074074074</v>
      </c>
      <c r="K123" s="7">
        <f>贷款!$B$2/(贷款!$B$3*12)</f>
        <v>1388.88888888889</v>
      </c>
      <c r="L123" s="7">
        <f>(贷款!$B$4/12)*(贷款!$B$2-IF(I123=1,0,M123))</f>
        <v>1383.10185185185</v>
      </c>
      <c r="M123" s="7">
        <f t="shared" si="8"/>
        <v>168055.555555555</v>
      </c>
      <c r="N123" s="7">
        <f t="shared" si="9"/>
        <v>209375</v>
      </c>
      <c r="O123" s="7">
        <f>贷款!$B$2-M123</f>
        <v>331944.444444445</v>
      </c>
    </row>
    <row r="124" ht="22.5" customHeight="1" spans="1:15">
      <c r="A124" s="11">
        <v>122</v>
      </c>
      <c r="B124" s="8">
        <f>PMT(贷款!$B$4/12,贷款!$B$3*12,-贷款!$B$2)</f>
        <v>2684.1081150607</v>
      </c>
      <c r="C124" s="9">
        <f>PPMT(贷款!$B$4/12,$A124,贷款!$B$3*12,-贷款!$B$2)</f>
        <v>993.604612192267</v>
      </c>
      <c r="D124" s="9">
        <f>IPMT(贷款!$B$4/12,$A124,贷款!$B$3*12,-贷款!$B$2)</f>
        <v>1690.50350286843</v>
      </c>
      <c r="E124" s="9">
        <f t="shared" si="5"/>
        <v>95272.7639237689</v>
      </c>
      <c r="F124" s="9">
        <f t="shared" si="6"/>
        <v>232188.426113637</v>
      </c>
      <c r="G124" s="9">
        <f>贷款!$B$2-E124</f>
        <v>404727.236076231</v>
      </c>
      <c r="I124" s="11">
        <v>122</v>
      </c>
      <c r="J124" s="8">
        <f t="shared" si="7"/>
        <v>2766.2037037037</v>
      </c>
      <c r="K124" s="9">
        <f>贷款!$B$2/(贷款!$B$3*12)</f>
        <v>1388.88888888889</v>
      </c>
      <c r="L124" s="9">
        <f>(贷款!$B$4/12)*(贷款!$B$2-IF(I124=1,0,M124))</f>
        <v>1377.31481481482</v>
      </c>
      <c r="M124" s="9">
        <f t="shared" si="8"/>
        <v>169444.444444444</v>
      </c>
      <c r="N124" s="9">
        <f t="shared" si="9"/>
        <v>210752.314814815</v>
      </c>
      <c r="O124" s="9">
        <f>贷款!$B$2-M124</f>
        <v>330555.555555556</v>
      </c>
    </row>
    <row r="125" ht="22.5" customHeight="1" spans="1:15">
      <c r="A125" s="11">
        <v>123</v>
      </c>
      <c r="B125" s="6">
        <f>PMT(贷款!$B$4/12,贷款!$B$3*12,-贷款!$B$2)</f>
        <v>2684.1081150607</v>
      </c>
      <c r="C125" s="7">
        <f>PPMT(贷款!$B$4/12,$A125,贷款!$B$3*12,-贷款!$B$2)</f>
        <v>997.744631409735</v>
      </c>
      <c r="D125" s="7">
        <f>IPMT(贷款!$B$4/12,$A125,贷款!$B$3*12,-贷款!$B$2)</f>
        <v>1686.36348365096</v>
      </c>
      <c r="E125" s="7">
        <f t="shared" si="5"/>
        <v>96270.5085551786</v>
      </c>
      <c r="F125" s="7">
        <f t="shared" si="6"/>
        <v>233874.789597288</v>
      </c>
      <c r="G125" s="7">
        <f>贷款!$B$2-E125</f>
        <v>403729.491444821</v>
      </c>
      <c r="I125" s="11">
        <v>123</v>
      </c>
      <c r="J125" s="6">
        <f t="shared" si="7"/>
        <v>2760.41666666667</v>
      </c>
      <c r="K125" s="7">
        <f>贷款!$B$2/(贷款!$B$3*12)</f>
        <v>1388.88888888889</v>
      </c>
      <c r="L125" s="7">
        <f>(贷款!$B$4/12)*(贷款!$B$2-IF(I125=1,0,M125))</f>
        <v>1371.52777777778</v>
      </c>
      <c r="M125" s="7">
        <f t="shared" si="8"/>
        <v>170833.333333333</v>
      </c>
      <c r="N125" s="7">
        <f t="shared" si="9"/>
        <v>212123.842592593</v>
      </c>
      <c r="O125" s="7">
        <f>贷款!$B$2-M125</f>
        <v>329166.666666667</v>
      </c>
    </row>
    <row r="126" ht="22.5" customHeight="1" spans="1:15">
      <c r="A126" s="11">
        <v>124</v>
      </c>
      <c r="B126" s="8">
        <f>PMT(贷款!$B$4/12,贷款!$B$3*12,-贷款!$B$2)</f>
        <v>2684.1081150607</v>
      </c>
      <c r="C126" s="9">
        <f>PPMT(贷款!$B$4/12,$A126,贷款!$B$3*12,-贷款!$B$2)</f>
        <v>1001.90190070728</v>
      </c>
      <c r="D126" s="9">
        <f>IPMT(贷款!$B$4/12,$A126,贷款!$B$3*12,-贷款!$B$2)</f>
        <v>1682.20621435342</v>
      </c>
      <c r="E126" s="9">
        <f t="shared" si="5"/>
        <v>97272.4104558859</v>
      </c>
      <c r="F126" s="9">
        <f t="shared" si="6"/>
        <v>235556.995811641</v>
      </c>
      <c r="G126" s="9">
        <f>贷款!$B$2-E126</f>
        <v>402727.589544114</v>
      </c>
      <c r="I126" s="11">
        <v>124</v>
      </c>
      <c r="J126" s="8">
        <f t="shared" si="7"/>
        <v>2754.62962962963</v>
      </c>
      <c r="K126" s="9">
        <f>贷款!$B$2/(贷款!$B$3*12)</f>
        <v>1388.88888888889</v>
      </c>
      <c r="L126" s="9">
        <f>(贷款!$B$4/12)*(贷款!$B$2-IF(I126=1,0,M126))</f>
        <v>1365.74074074074</v>
      </c>
      <c r="M126" s="9">
        <f t="shared" si="8"/>
        <v>172222.222222222</v>
      </c>
      <c r="N126" s="9">
        <f t="shared" si="9"/>
        <v>213489.583333333</v>
      </c>
      <c r="O126" s="9">
        <f>贷款!$B$2-M126</f>
        <v>327777.777777778</v>
      </c>
    </row>
    <row r="127" ht="22.5" customHeight="1" spans="1:15">
      <c r="A127" s="11">
        <v>125</v>
      </c>
      <c r="B127" s="6">
        <f>PMT(贷款!$B$4/12,贷款!$B$3*12,-贷款!$B$2)</f>
        <v>2684.1081150607</v>
      </c>
      <c r="C127" s="7">
        <f>PPMT(贷款!$B$4/12,$A127,贷款!$B$3*12,-贷款!$B$2)</f>
        <v>1006.07649196022</v>
      </c>
      <c r="D127" s="7">
        <f>IPMT(贷款!$B$4/12,$A127,贷款!$B$3*12,-贷款!$B$2)</f>
        <v>1678.03162310048</v>
      </c>
      <c r="E127" s="7">
        <f t="shared" si="5"/>
        <v>98278.4869478461</v>
      </c>
      <c r="F127" s="7">
        <f t="shared" si="6"/>
        <v>237235.027434741</v>
      </c>
      <c r="G127" s="7">
        <f>贷款!$B$2-E127</f>
        <v>401721.513052154</v>
      </c>
      <c r="I127" s="11">
        <v>125</v>
      </c>
      <c r="J127" s="6">
        <f t="shared" si="7"/>
        <v>2748.84259259259</v>
      </c>
      <c r="K127" s="7">
        <f>贷款!$B$2/(贷款!$B$3*12)</f>
        <v>1388.88888888889</v>
      </c>
      <c r="L127" s="7">
        <f>(贷款!$B$4/12)*(贷款!$B$2-IF(I127=1,0,M127))</f>
        <v>1359.9537037037</v>
      </c>
      <c r="M127" s="7">
        <f t="shared" si="8"/>
        <v>173611.111111111</v>
      </c>
      <c r="N127" s="7">
        <f t="shared" si="9"/>
        <v>214849.537037037</v>
      </c>
      <c r="O127" s="7">
        <f>贷款!$B$2-M127</f>
        <v>326388.888888889</v>
      </c>
    </row>
    <row r="128" ht="22.5" customHeight="1" spans="1:15">
      <c r="A128" s="11">
        <v>126</v>
      </c>
      <c r="B128" s="8">
        <f>PMT(贷款!$B$4/12,贷款!$B$3*12,-贷款!$B$2)</f>
        <v>2684.1081150607</v>
      </c>
      <c r="C128" s="9">
        <f>PPMT(贷款!$B$4/12,$A128,贷款!$B$3*12,-贷款!$B$2)</f>
        <v>1010.26847734339</v>
      </c>
      <c r="D128" s="9">
        <f>IPMT(贷款!$B$4/12,$A128,贷款!$B$3*12,-贷款!$B$2)</f>
        <v>1673.83963771731</v>
      </c>
      <c r="E128" s="9">
        <f t="shared" si="5"/>
        <v>99288.7554251895</v>
      </c>
      <c r="F128" s="9">
        <f t="shared" si="6"/>
        <v>238908.867072459</v>
      </c>
      <c r="G128" s="9">
        <f>贷款!$B$2-E128</f>
        <v>400711.24457481</v>
      </c>
      <c r="I128" s="11">
        <v>126</v>
      </c>
      <c r="J128" s="8">
        <f t="shared" si="7"/>
        <v>2743.05555555556</v>
      </c>
      <c r="K128" s="9">
        <f>贷款!$B$2/(贷款!$B$3*12)</f>
        <v>1388.88888888889</v>
      </c>
      <c r="L128" s="9">
        <f>(贷款!$B$4/12)*(贷款!$B$2-IF(I128=1,0,M128))</f>
        <v>1354.16666666667</v>
      </c>
      <c r="M128" s="9">
        <f t="shared" si="8"/>
        <v>175000</v>
      </c>
      <c r="N128" s="9">
        <f t="shared" si="9"/>
        <v>216203.703703704</v>
      </c>
      <c r="O128" s="9">
        <f>贷款!$B$2-M128</f>
        <v>325000</v>
      </c>
    </row>
    <row r="129" ht="22.5" customHeight="1" spans="1:15">
      <c r="A129" s="11">
        <v>127</v>
      </c>
      <c r="B129" s="6">
        <f>PMT(贷款!$B$4/12,贷款!$B$3*12,-贷款!$B$2)</f>
        <v>2684.1081150607</v>
      </c>
      <c r="C129" s="7">
        <f>PPMT(贷款!$B$4/12,$A129,贷款!$B$3*12,-贷款!$B$2)</f>
        <v>1014.47792933232</v>
      </c>
      <c r="D129" s="7">
        <f>IPMT(贷款!$B$4/12,$A129,贷款!$B$3*12,-贷款!$B$2)</f>
        <v>1669.63018572838</v>
      </c>
      <c r="E129" s="7">
        <f t="shared" si="5"/>
        <v>100303.233354522</v>
      </c>
      <c r="F129" s="7">
        <f t="shared" si="6"/>
        <v>240578.497258187</v>
      </c>
      <c r="G129" s="7">
        <f>贷款!$B$2-E129</f>
        <v>399696.766645478</v>
      </c>
      <c r="I129" s="11">
        <v>127</v>
      </c>
      <c r="J129" s="6">
        <f t="shared" si="7"/>
        <v>2737.26851851852</v>
      </c>
      <c r="K129" s="7">
        <f>贷款!$B$2/(贷款!$B$3*12)</f>
        <v>1388.88888888889</v>
      </c>
      <c r="L129" s="7">
        <f>(贷款!$B$4/12)*(贷款!$B$2-IF(I129=1,0,M129))</f>
        <v>1348.37962962963</v>
      </c>
      <c r="M129" s="7">
        <f t="shared" si="8"/>
        <v>176388.888888889</v>
      </c>
      <c r="N129" s="7">
        <f t="shared" si="9"/>
        <v>217552.083333333</v>
      </c>
      <c r="O129" s="7">
        <f>贷款!$B$2-M129</f>
        <v>323611.111111111</v>
      </c>
    </row>
    <row r="130" ht="22.5" customHeight="1" spans="1:15">
      <c r="A130" s="11">
        <v>128</v>
      </c>
      <c r="B130" s="8">
        <f>PMT(贷款!$B$4/12,贷款!$B$3*12,-贷款!$B$2)</f>
        <v>2684.1081150607</v>
      </c>
      <c r="C130" s="9">
        <f>PPMT(贷款!$B$4/12,$A130,贷款!$B$3*12,-贷款!$B$2)</f>
        <v>1018.70492070454</v>
      </c>
      <c r="D130" s="9">
        <f>IPMT(贷款!$B$4/12,$A130,贷款!$B$3*12,-贷款!$B$2)</f>
        <v>1665.40319435616</v>
      </c>
      <c r="E130" s="9">
        <f t="shared" si="5"/>
        <v>101321.938275226</v>
      </c>
      <c r="F130" s="9">
        <f t="shared" si="6"/>
        <v>242243.900452543</v>
      </c>
      <c r="G130" s="9">
        <f>贷款!$B$2-E130</f>
        <v>398678.061724774</v>
      </c>
      <c r="I130" s="11">
        <v>128</v>
      </c>
      <c r="J130" s="8">
        <f t="shared" si="7"/>
        <v>2731.48148148148</v>
      </c>
      <c r="K130" s="9">
        <f>贷款!$B$2/(贷款!$B$3*12)</f>
        <v>1388.88888888889</v>
      </c>
      <c r="L130" s="9">
        <f>(贷款!$B$4/12)*(贷款!$B$2-IF(I130=1,0,M130))</f>
        <v>1342.59259259259</v>
      </c>
      <c r="M130" s="9">
        <f t="shared" si="8"/>
        <v>177777.777777777</v>
      </c>
      <c r="N130" s="9">
        <f t="shared" si="9"/>
        <v>218894.675925926</v>
      </c>
      <c r="O130" s="9">
        <f>贷款!$B$2-M130</f>
        <v>322222.222222223</v>
      </c>
    </row>
    <row r="131" ht="22.5" customHeight="1" spans="1:15">
      <c r="A131" s="11">
        <v>129</v>
      </c>
      <c r="B131" s="6">
        <f>PMT(贷款!$B$4/12,贷款!$B$3*12,-贷款!$B$2)</f>
        <v>2684.1081150607</v>
      </c>
      <c r="C131" s="7">
        <f>PPMT(贷款!$B$4/12,$A131,贷款!$B$3*12,-贷款!$B$2)</f>
        <v>1022.94952454081</v>
      </c>
      <c r="D131" s="7">
        <f>IPMT(贷款!$B$4/12,$A131,贷款!$B$3*12,-贷款!$B$2)</f>
        <v>1661.15859051989</v>
      </c>
      <c r="E131" s="7">
        <f t="shared" ref="E131:E194" si="10">IF(A131=1,0,E130)+C131</f>
        <v>102344.887799767</v>
      </c>
      <c r="F131" s="7">
        <f t="shared" si="6"/>
        <v>243905.059043063</v>
      </c>
      <c r="G131" s="7">
        <f>贷款!$B$2-E131</f>
        <v>397655.112200233</v>
      </c>
      <c r="I131" s="11">
        <v>129</v>
      </c>
      <c r="J131" s="6">
        <f t="shared" si="7"/>
        <v>2725.69444444445</v>
      </c>
      <c r="K131" s="7">
        <f>贷款!$B$2/(贷款!$B$3*12)</f>
        <v>1388.88888888889</v>
      </c>
      <c r="L131" s="7">
        <f>(贷款!$B$4/12)*(贷款!$B$2-IF(I131=1,0,M131))</f>
        <v>1336.80555555556</v>
      </c>
      <c r="M131" s="7">
        <f t="shared" si="8"/>
        <v>179166.666666666</v>
      </c>
      <c r="N131" s="7">
        <f t="shared" si="9"/>
        <v>220231.481481481</v>
      </c>
      <c r="O131" s="7">
        <f>贷款!$B$2-M131</f>
        <v>320833.333333334</v>
      </c>
    </row>
    <row r="132" ht="22.5" customHeight="1" spans="1:15">
      <c r="A132" s="11">
        <v>130</v>
      </c>
      <c r="B132" s="8">
        <f>PMT(贷款!$B$4/12,贷款!$B$3*12,-贷款!$B$2)</f>
        <v>2684.1081150607</v>
      </c>
      <c r="C132" s="9">
        <f>PPMT(贷款!$B$4/12,$A132,贷款!$B$3*12,-贷款!$B$2)</f>
        <v>1027.21181422639</v>
      </c>
      <c r="D132" s="9">
        <f>IPMT(贷款!$B$4/12,$A132,贷款!$B$3*12,-贷款!$B$2)</f>
        <v>1656.8963008343</v>
      </c>
      <c r="E132" s="9">
        <f t="shared" si="10"/>
        <v>103372.099613994</v>
      </c>
      <c r="F132" s="9">
        <f t="shared" si="6"/>
        <v>245561.955343897</v>
      </c>
      <c r="G132" s="9">
        <f>贷款!$B$2-E132</f>
        <v>396627.900386006</v>
      </c>
      <c r="I132" s="11">
        <v>130</v>
      </c>
      <c r="J132" s="8">
        <f t="shared" si="7"/>
        <v>2719.90740740741</v>
      </c>
      <c r="K132" s="9">
        <f>贷款!$B$2/(贷款!$B$3*12)</f>
        <v>1388.88888888889</v>
      </c>
      <c r="L132" s="9">
        <f>(贷款!$B$4/12)*(贷款!$B$2-IF(I132=1,0,M132))</f>
        <v>1331.01851851852</v>
      </c>
      <c r="M132" s="9">
        <f t="shared" si="8"/>
        <v>180555.555555555</v>
      </c>
      <c r="N132" s="9">
        <f t="shared" si="9"/>
        <v>221562.5</v>
      </c>
      <c r="O132" s="9">
        <f>贷款!$B$2-M132</f>
        <v>319444.444444445</v>
      </c>
    </row>
    <row r="133" ht="22.5" customHeight="1" spans="1:15">
      <c r="A133" s="11">
        <v>131</v>
      </c>
      <c r="B133" s="6">
        <f>PMT(贷款!$B$4/12,贷款!$B$3*12,-贷款!$B$2)</f>
        <v>2684.1081150607</v>
      </c>
      <c r="C133" s="7">
        <f>PPMT(贷款!$B$4/12,$A133,贷款!$B$3*12,-贷款!$B$2)</f>
        <v>1031.49186345234</v>
      </c>
      <c r="D133" s="7">
        <f>IPMT(贷款!$B$4/12,$A133,贷款!$B$3*12,-贷款!$B$2)</f>
        <v>1652.61625160836</v>
      </c>
      <c r="E133" s="7">
        <f t="shared" si="10"/>
        <v>104403.591477446</v>
      </c>
      <c r="F133" s="7">
        <f t="shared" ref="F133:F196" si="11">B133*A133-E133</f>
        <v>247214.571595506</v>
      </c>
      <c r="G133" s="7">
        <f>贷款!$B$2-E133</f>
        <v>395596.408522554</v>
      </c>
      <c r="I133" s="11">
        <v>131</v>
      </c>
      <c r="J133" s="6">
        <f t="shared" ref="J133:J196" si="12">K133+L133</f>
        <v>2714.12037037037</v>
      </c>
      <c r="K133" s="7">
        <f>贷款!$B$2/(贷款!$B$3*12)</f>
        <v>1388.88888888889</v>
      </c>
      <c r="L133" s="7">
        <f>(贷款!$B$4/12)*(贷款!$B$2-IF(I133=1,0,M133))</f>
        <v>1325.23148148148</v>
      </c>
      <c r="M133" s="7">
        <f t="shared" ref="M133:M196" si="13">IF(I133=1,0,M132)+K133</f>
        <v>181944.444444444</v>
      </c>
      <c r="N133" s="7">
        <f t="shared" ref="N133:N196" si="14">IF(I133=1,0,N132)+L133</f>
        <v>222887.731481481</v>
      </c>
      <c r="O133" s="7">
        <f>贷款!$B$2-M133</f>
        <v>318055.555555556</v>
      </c>
    </row>
    <row r="134" ht="22.5" customHeight="1" spans="1:15">
      <c r="A134" s="11">
        <v>132</v>
      </c>
      <c r="B134" s="8">
        <f>PMT(贷款!$B$4/12,贷款!$B$3*12,-贷款!$B$2)</f>
        <v>2684.1081150607</v>
      </c>
      <c r="C134" s="9">
        <f>PPMT(贷款!$B$4/12,$A134,贷款!$B$3*12,-贷款!$B$2)</f>
        <v>1035.78974621672</v>
      </c>
      <c r="D134" s="9">
        <f>IPMT(贷款!$B$4/12,$A134,贷款!$B$3*12,-贷款!$B$2)</f>
        <v>1648.31836884398</v>
      </c>
      <c r="E134" s="9">
        <f t="shared" si="10"/>
        <v>105439.381223663</v>
      </c>
      <c r="F134" s="9">
        <f t="shared" si="11"/>
        <v>248862.88996435</v>
      </c>
      <c r="G134" s="9">
        <f>贷款!$B$2-E134</f>
        <v>394560.618776337</v>
      </c>
      <c r="I134" s="11">
        <v>132</v>
      </c>
      <c r="J134" s="8">
        <f t="shared" si="12"/>
        <v>2708.33333333333</v>
      </c>
      <c r="K134" s="9">
        <f>贷款!$B$2/(贷款!$B$3*12)</f>
        <v>1388.88888888889</v>
      </c>
      <c r="L134" s="9">
        <f>(贷款!$B$4/12)*(贷款!$B$2-IF(I134=1,0,M134))</f>
        <v>1319.44444444445</v>
      </c>
      <c r="M134" s="9">
        <f t="shared" si="13"/>
        <v>183333.333333333</v>
      </c>
      <c r="N134" s="9">
        <f t="shared" si="14"/>
        <v>224207.175925926</v>
      </c>
      <c r="O134" s="9">
        <f>贷款!$B$2-M134</f>
        <v>316666.666666667</v>
      </c>
    </row>
    <row r="135" ht="22.5" customHeight="1" spans="1:15">
      <c r="A135" s="11">
        <v>133</v>
      </c>
      <c r="B135" s="6">
        <f>PMT(贷款!$B$4/12,贷款!$B$3*12,-贷款!$B$2)</f>
        <v>2684.1081150607</v>
      </c>
      <c r="C135" s="7">
        <f>PPMT(贷款!$B$4/12,$A135,贷款!$B$3*12,-贷款!$B$2)</f>
        <v>1040.10553682596</v>
      </c>
      <c r="D135" s="7">
        <f>IPMT(贷款!$B$4/12,$A135,贷款!$B$3*12,-贷款!$B$2)</f>
        <v>1644.00257823474</v>
      </c>
      <c r="E135" s="7">
        <f t="shared" si="10"/>
        <v>106479.486760489</v>
      </c>
      <c r="F135" s="7">
        <f t="shared" si="11"/>
        <v>250506.892542585</v>
      </c>
      <c r="G135" s="7">
        <f>贷款!$B$2-E135</f>
        <v>393520.513239511</v>
      </c>
      <c r="I135" s="11">
        <v>133</v>
      </c>
      <c r="J135" s="6">
        <f t="shared" si="12"/>
        <v>2702.5462962963</v>
      </c>
      <c r="K135" s="7">
        <f>贷款!$B$2/(贷款!$B$3*12)</f>
        <v>1388.88888888889</v>
      </c>
      <c r="L135" s="7">
        <f>(贷款!$B$4/12)*(贷款!$B$2-IF(I135=1,0,M135))</f>
        <v>1313.65740740741</v>
      </c>
      <c r="M135" s="7">
        <f t="shared" si="13"/>
        <v>184722.222222222</v>
      </c>
      <c r="N135" s="7">
        <f t="shared" si="14"/>
        <v>225520.833333333</v>
      </c>
      <c r="O135" s="7">
        <f>贷款!$B$2-M135</f>
        <v>315277.777777778</v>
      </c>
    </row>
    <row r="136" ht="22.5" customHeight="1" spans="1:15">
      <c r="A136" s="11">
        <v>134</v>
      </c>
      <c r="B136" s="8">
        <f>PMT(贷款!$B$4/12,贷款!$B$3*12,-贷款!$B$2)</f>
        <v>2684.1081150607</v>
      </c>
      <c r="C136" s="9">
        <f>PPMT(贷款!$B$4/12,$A136,贷款!$B$3*12,-贷款!$B$2)</f>
        <v>1044.43930989607</v>
      </c>
      <c r="D136" s="9">
        <f>IPMT(贷款!$B$4/12,$A136,贷款!$B$3*12,-贷款!$B$2)</f>
        <v>1639.66880516463</v>
      </c>
      <c r="E136" s="9">
        <f t="shared" si="10"/>
        <v>107523.926070385</v>
      </c>
      <c r="F136" s="9">
        <f t="shared" si="11"/>
        <v>252146.561347749</v>
      </c>
      <c r="G136" s="9">
        <f>贷款!$B$2-E136</f>
        <v>392476.073929615</v>
      </c>
      <c r="I136" s="11">
        <v>134</v>
      </c>
      <c r="J136" s="8">
        <f t="shared" si="12"/>
        <v>2696.75925925926</v>
      </c>
      <c r="K136" s="9">
        <f>贷款!$B$2/(贷款!$B$3*12)</f>
        <v>1388.88888888889</v>
      </c>
      <c r="L136" s="9">
        <f>(贷款!$B$4/12)*(贷款!$B$2-IF(I136=1,0,M136))</f>
        <v>1307.87037037037</v>
      </c>
      <c r="M136" s="9">
        <f t="shared" si="13"/>
        <v>186111.111111111</v>
      </c>
      <c r="N136" s="9">
        <f t="shared" si="14"/>
        <v>226828.703703704</v>
      </c>
      <c r="O136" s="9">
        <f>贷款!$B$2-M136</f>
        <v>313888.888888889</v>
      </c>
    </row>
    <row r="137" ht="22.5" customHeight="1" spans="1:15">
      <c r="A137" s="11">
        <v>135</v>
      </c>
      <c r="B137" s="6">
        <f>PMT(贷款!$B$4/12,贷款!$B$3*12,-贷款!$B$2)</f>
        <v>2684.1081150607</v>
      </c>
      <c r="C137" s="7">
        <f>PPMT(贷款!$B$4/12,$A137,贷款!$B$3*12,-贷款!$B$2)</f>
        <v>1048.79114035397</v>
      </c>
      <c r="D137" s="7">
        <f>IPMT(贷款!$B$4/12,$A137,贷款!$B$3*12,-贷款!$B$2)</f>
        <v>1635.31697470673</v>
      </c>
      <c r="E137" s="7">
        <f t="shared" si="10"/>
        <v>108572.717210739</v>
      </c>
      <c r="F137" s="7">
        <f t="shared" si="11"/>
        <v>253781.878322456</v>
      </c>
      <c r="G137" s="7">
        <f>贷款!$B$2-E137</f>
        <v>391427.282789261</v>
      </c>
      <c r="I137" s="11">
        <v>135</v>
      </c>
      <c r="J137" s="6">
        <f t="shared" si="12"/>
        <v>2690.97222222222</v>
      </c>
      <c r="K137" s="7">
        <f>贷款!$B$2/(贷款!$B$3*12)</f>
        <v>1388.88888888889</v>
      </c>
      <c r="L137" s="7">
        <f>(贷款!$B$4/12)*(贷款!$B$2-IF(I137=1,0,M137))</f>
        <v>1302.08333333334</v>
      </c>
      <c r="M137" s="7">
        <f t="shared" si="13"/>
        <v>187500</v>
      </c>
      <c r="N137" s="7">
        <f t="shared" si="14"/>
        <v>228130.787037037</v>
      </c>
      <c r="O137" s="7">
        <f>贷款!$B$2-M137</f>
        <v>312500</v>
      </c>
    </row>
    <row r="138" ht="22.5" customHeight="1" spans="1:15">
      <c r="A138" s="11">
        <v>136</v>
      </c>
      <c r="B138" s="8">
        <f>PMT(贷款!$B$4/12,贷款!$B$3*12,-贷款!$B$2)</f>
        <v>2684.1081150607</v>
      </c>
      <c r="C138" s="9">
        <f>PPMT(贷款!$B$4/12,$A138,贷款!$B$3*12,-贷款!$B$2)</f>
        <v>1053.16110343877</v>
      </c>
      <c r="D138" s="9">
        <f>IPMT(贷款!$B$4/12,$A138,贷款!$B$3*12,-贷款!$B$2)</f>
        <v>1630.94701162192</v>
      </c>
      <c r="E138" s="9">
        <f t="shared" si="10"/>
        <v>109625.878314177</v>
      </c>
      <c r="F138" s="9">
        <f t="shared" si="11"/>
        <v>255412.825334078</v>
      </c>
      <c r="G138" s="9">
        <f>贷款!$B$2-E138</f>
        <v>390374.121685823</v>
      </c>
      <c r="I138" s="11">
        <v>136</v>
      </c>
      <c r="J138" s="8">
        <f t="shared" si="12"/>
        <v>2685.18518518519</v>
      </c>
      <c r="K138" s="9">
        <f>贷款!$B$2/(贷款!$B$3*12)</f>
        <v>1388.88888888889</v>
      </c>
      <c r="L138" s="9">
        <f>(贷款!$B$4/12)*(贷款!$B$2-IF(I138=1,0,M138))</f>
        <v>1296.2962962963</v>
      </c>
      <c r="M138" s="9">
        <f t="shared" si="13"/>
        <v>188888.888888888</v>
      </c>
      <c r="N138" s="9">
        <f t="shared" si="14"/>
        <v>229427.083333333</v>
      </c>
      <c r="O138" s="9">
        <f>贷款!$B$2-M138</f>
        <v>311111.111111112</v>
      </c>
    </row>
    <row r="139" ht="22.5" customHeight="1" spans="1:15">
      <c r="A139" s="11">
        <v>137</v>
      </c>
      <c r="B139" s="6">
        <f>PMT(贷款!$B$4/12,贷款!$B$3*12,-贷款!$B$2)</f>
        <v>2684.1081150607</v>
      </c>
      <c r="C139" s="7">
        <f>PPMT(贷款!$B$4/12,$A139,贷款!$B$3*12,-贷款!$B$2)</f>
        <v>1057.5492747031</v>
      </c>
      <c r="D139" s="7">
        <f>IPMT(贷款!$B$4/12,$A139,贷款!$B$3*12,-贷款!$B$2)</f>
        <v>1626.5588403576</v>
      </c>
      <c r="E139" s="7">
        <f t="shared" si="10"/>
        <v>110683.42758888</v>
      </c>
      <c r="F139" s="7">
        <f t="shared" si="11"/>
        <v>257039.384174435</v>
      </c>
      <c r="G139" s="7">
        <f>贷款!$B$2-E139</f>
        <v>389316.57241112</v>
      </c>
      <c r="I139" s="11">
        <v>137</v>
      </c>
      <c r="J139" s="6">
        <f t="shared" si="12"/>
        <v>2679.39814814815</v>
      </c>
      <c r="K139" s="7">
        <f>贷款!$B$2/(贷款!$B$3*12)</f>
        <v>1388.88888888889</v>
      </c>
      <c r="L139" s="7">
        <f>(贷款!$B$4/12)*(贷款!$B$2-IF(I139=1,0,M139))</f>
        <v>1290.50925925926</v>
      </c>
      <c r="M139" s="7">
        <f t="shared" si="13"/>
        <v>190277.777777777</v>
      </c>
      <c r="N139" s="7">
        <f t="shared" si="14"/>
        <v>230717.592592593</v>
      </c>
      <c r="O139" s="7">
        <f>贷款!$B$2-M139</f>
        <v>309722.222222223</v>
      </c>
    </row>
    <row r="140" ht="22.5" customHeight="1" spans="1:15">
      <c r="A140" s="11">
        <v>138</v>
      </c>
      <c r="B140" s="8">
        <f>PMT(贷款!$B$4/12,贷款!$B$3*12,-贷款!$B$2)</f>
        <v>2684.1081150607</v>
      </c>
      <c r="C140" s="9">
        <f>PPMT(贷款!$B$4/12,$A140,贷款!$B$3*12,-贷款!$B$2)</f>
        <v>1061.95573001437</v>
      </c>
      <c r="D140" s="9">
        <f>IPMT(贷款!$B$4/12,$A140,贷款!$B$3*12,-贷款!$B$2)</f>
        <v>1622.15238504633</v>
      </c>
      <c r="E140" s="9">
        <f t="shared" si="10"/>
        <v>111745.383318895</v>
      </c>
      <c r="F140" s="9">
        <f t="shared" si="11"/>
        <v>258661.536559482</v>
      </c>
      <c r="G140" s="9">
        <f>贷款!$B$2-E140</f>
        <v>388254.616681105</v>
      </c>
      <c r="I140" s="11">
        <v>138</v>
      </c>
      <c r="J140" s="8">
        <f t="shared" si="12"/>
        <v>2673.61111111111</v>
      </c>
      <c r="K140" s="9">
        <f>贷款!$B$2/(贷款!$B$3*12)</f>
        <v>1388.88888888889</v>
      </c>
      <c r="L140" s="9">
        <f>(贷款!$B$4/12)*(贷款!$B$2-IF(I140=1,0,M140))</f>
        <v>1284.72222222222</v>
      </c>
      <c r="M140" s="9">
        <f t="shared" si="13"/>
        <v>191666.666666666</v>
      </c>
      <c r="N140" s="9">
        <f t="shared" si="14"/>
        <v>232002.314814815</v>
      </c>
      <c r="O140" s="9">
        <f>贷款!$B$2-M140</f>
        <v>308333.333333334</v>
      </c>
    </row>
    <row r="141" ht="22.5" customHeight="1" spans="1:15">
      <c r="A141" s="11">
        <v>139</v>
      </c>
      <c r="B141" s="6">
        <f>PMT(贷款!$B$4/12,贷款!$B$3*12,-贷款!$B$2)</f>
        <v>2684.1081150607</v>
      </c>
      <c r="C141" s="7">
        <f>PPMT(贷款!$B$4/12,$A141,贷款!$B$3*12,-贷款!$B$2)</f>
        <v>1066.38054555609</v>
      </c>
      <c r="D141" s="7">
        <f>IPMT(贷款!$B$4/12,$A141,贷款!$B$3*12,-贷款!$B$2)</f>
        <v>1617.72756950461</v>
      </c>
      <c r="E141" s="7">
        <f t="shared" si="10"/>
        <v>112811.763864451</v>
      </c>
      <c r="F141" s="7">
        <f t="shared" si="11"/>
        <v>260279.264128986</v>
      </c>
      <c r="G141" s="7">
        <f>贷款!$B$2-E141</f>
        <v>387188.236135549</v>
      </c>
      <c r="I141" s="11">
        <v>139</v>
      </c>
      <c r="J141" s="6">
        <f t="shared" si="12"/>
        <v>2667.82407407408</v>
      </c>
      <c r="K141" s="7">
        <f>贷款!$B$2/(贷款!$B$3*12)</f>
        <v>1388.88888888889</v>
      </c>
      <c r="L141" s="7">
        <f>(贷款!$B$4/12)*(贷款!$B$2-IF(I141=1,0,M141))</f>
        <v>1278.93518518519</v>
      </c>
      <c r="M141" s="7">
        <f t="shared" si="13"/>
        <v>193055.555555555</v>
      </c>
      <c r="N141" s="7">
        <f t="shared" si="14"/>
        <v>233281.25</v>
      </c>
      <c r="O141" s="7">
        <f>贷款!$B$2-M141</f>
        <v>306944.444444445</v>
      </c>
    </row>
    <row r="142" ht="22.5" customHeight="1" spans="1:15">
      <c r="A142" s="11">
        <v>140</v>
      </c>
      <c r="B142" s="8">
        <f>PMT(贷款!$B$4/12,贷款!$B$3*12,-贷款!$B$2)</f>
        <v>2684.1081150607</v>
      </c>
      <c r="C142" s="9">
        <f>PPMT(贷款!$B$4/12,$A142,贷款!$B$3*12,-贷款!$B$2)</f>
        <v>1070.82379782924</v>
      </c>
      <c r="D142" s="9">
        <f>IPMT(贷款!$B$4/12,$A142,贷款!$B$3*12,-贷款!$B$2)</f>
        <v>1613.28431723146</v>
      </c>
      <c r="E142" s="9">
        <f t="shared" si="10"/>
        <v>113882.58766228</v>
      </c>
      <c r="F142" s="9">
        <f t="shared" si="11"/>
        <v>261892.548446218</v>
      </c>
      <c r="G142" s="9">
        <f>贷款!$B$2-E142</f>
        <v>386117.41233772</v>
      </c>
      <c r="I142" s="11">
        <v>140</v>
      </c>
      <c r="J142" s="8">
        <f t="shared" si="12"/>
        <v>2662.03703703704</v>
      </c>
      <c r="K142" s="9">
        <f>贷款!$B$2/(贷款!$B$3*12)</f>
        <v>1388.88888888889</v>
      </c>
      <c r="L142" s="9">
        <f>(贷款!$B$4/12)*(贷款!$B$2-IF(I142=1,0,M142))</f>
        <v>1273.14814814815</v>
      </c>
      <c r="M142" s="9">
        <f t="shared" si="13"/>
        <v>194444.444444444</v>
      </c>
      <c r="N142" s="9">
        <f t="shared" si="14"/>
        <v>234554.398148148</v>
      </c>
      <c r="O142" s="9">
        <f>贷款!$B$2-M142</f>
        <v>305555.555555556</v>
      </c>
    </row>
    <row r="143" ht="22.5" customHeight="1" spans="1:15">
      <c r="A143" s="11">
        <v>141</v>
      </c>
      <c r="B143" s="6">
        <f>PMT(贷款!$B$4/12,贷款!$B$3*12,-贷款!$B$2)</f>
        <v>2684.1081150607</v>
      </c>
      <c r="C143" s="7">
        <f>PPMT(贷款!$B$4/12,$A143,贷款!$B$3*12,-贷款!$B$2)</f>
        <v>1075.28556365353</v>
      </c>
      <c r="D143" s="7">
        <f>IPMT(贷款!$B$4/12,$A143,贷款!$B$3*12,-贷款!$B$2)</f>
        <v>1608.82255140717</v>
      </c>
      <c r="E143" s="7">
        <f t="shared" si="10"/>
        <v>114957.873225934</v>
      </c>
      <c r="F143" s="7">
        <f t="shared" si="11"/>
        <v>263501.370997625</v>
      </c>
      <c r="G143" s="7">
        <f>贷款!$B$2-E143</f>
        <v>385042.126774066</v>
      </c>
      <c r="I143" s="11">
        <v>141</v>
      </c>
      <c r="J143" s="6">
        <f t="shared" si="12"/>
        <v>2656.25</v>
      </c>
      <c r="K143" s="7">
        <f>贷款!$B$2/(贷款!$B$3*12)</f>
        <v>1388.88888888889</v>
      </c>
      <c r="L143" s="7">
        <f>(贷款!$B$4/12)*(贷款!$B$2-IF(I143=1,0,M143))</f>
        <v>1267.36111111111</v>
      </c>
      <c r="M143" s="7">
        <f t="shared" si="13"/>
        <v>195833.333333333</v>
      </c>
      <c r="N143" s="7">
        <f t="shared" si="14"/>
        <v>235821.759259259</v>
      </c>
      <c r="O143" s="7">
        <f>贷款!$B$2-M143</f>
        <v>304166.666666667</v>
      </c>
    </row>
    <row r="144" ht="22.5" customHeight="1" spans="1:15">
      <c r="A144" s="11">
        <v>142</v>
      </c>
      <c r="B144" s="8">
        <f>PMT(贷款!$B$4/12,贷款!$B$3*12,-贷款!$B$2)</f>
        <v>2684.1081150607</v>
      </c>
      <c r="C144" s="9">
        <f>PPMT(贷款!$B$4/12,$A144,贷款!$B$3*12,-贷款!$B$2)</f>
        <v>1079.76592016875</v>
      </c>
      <c r="D144" s="9">
        <f>IPMT(贷款!$B$4/12,$A144,贷款!$B$3*12,-贷款!$B$2)</f>
        <v>1604.34219489194</v>
      </c>
      <c r="E144" s="9">
        <f t="shared" si="10"/>
        <v>116037.639146102</v>
      </c>
      <c r="F144" s="9">
        <f t="shared" si="11"/>
        <v>265105.713192517</v>
      </c>
      <c r="G144" s="9">
        <f>贷款!$B$2-E144</f>
        <v>383962.360853898</v>
      </c>
      <c r="I144" s="11">
        <v>142</v>
      </c>
      <c r="J144" s="8">
        <f t="shared" si="12"/>
        <v>2650.46296296297</v>
      </c>
      <c r="K144" s="9">
        <f>贷款!$B$2/(贷款!$B$3*12)</f>
        <v>1388.88888888889</v>
      </c>
      <c r="L144" s="9">
        <f>(贷款!$B$4/12)*(贷款!$B$2-IF(I144=1,0,M144))</f>
        <v>1261.57407407408</v>
      </c>
      <c r="M144" s="9">
        <f t="shared" si="13"/>
        <v>197222.222222222</v>
      </c>
      <c r="N144" s="9">
        <f t="shared" si="14"/>
        <v>237083.333333333</v>
      </c>
      <c r="O144" s="9">
        <f>贷款!$B$2-M144</f>
        <v>302777.777777778</v>
      </c>
    </row>
    <row r="145" ht="22.5" customHeight="1" spans="1:15">
      <c r="A145" s="11">
        <v>143</v>
      </c>
      <c r="B145" s="6">
        <f>PMT(贷款!$B$4/12,贷款!$B$3*12,-贷款!$B$2)</f>
        <v>2684.1081150607</v>
      </c>
      <c r="C145" s="7">
        <f>PPMT(贷款!$B$4/12,$A145,贷款!$B$3*12,-贷款!$B$2)</f>
        <v>1084.26494483612</v>
      </c>
      <c r="D145" s="7">
        <f>IPMT(贷款!$B$4/12,$A145,贷款!$B$3*12,-贷款!$B$2)</f>
        <v>1599.84317022457</v>
      </c>
      <c r="E145" s="7">
        <f t="shared" si="10"/>
        <v>117121.904090939</v>
      </c>
      <c r="F145" s="7">
        <f t="shared" si="11"/>
        <v>266705.556362742</v>
      </c>
      <c r="G145" s="7">
        <f>贷款!$B$2-E145</f>
        <v>382878.095909061</v>
      </c>
      <c r="I145" s="11">
        <v>143</v>
      </c>
      <c r="J145" s="6">
        <f t="shared" si="12"/>
        <v>2644.67592592593</v>
      </c>
      <c r="K145" s="7">
        <f>贷款!$B$2/(贷款!$B$3*12)</f>
        <v>1388.88888888889</v>
      </c>
      <c r="L145" s="7">
        <f>(贷款!$B$4/12)*(贷款!$B$2-IF(I145=1,0,M145))</f>
        <v>1255.78703703704</v>
      </c>
      <c r="M145" s="7">
        <f t="shared" si="13"/>
        <v>198611.111111111</v>
      </c>
      <c r="N145" s="7">
        <f t="shared" si="14"/>
        <v>238339.12037037</v>
      </c>
      <c r="O145" s="7">
        <f>贷款!$B$2-M145</f>
        <v>301388.888888889</v>
      </c>
    </row>
    <row r="146" ht="22.5" customHeight="1" spans="1:15">
      <c r="A146" s="11">
        <v>144</v>
      </c>
      <c r="B146" s="8">
        <f>PMT(贷款!$B$4/12,贷款!$B$3*12,-贷款!$B$2)</f>
        <v>2684.1081150607</v>
      </c>
      <c r="C146" s="9">
        <f>PPMT(贷款!$B$4/12,$A146,贷款!$B$3*12,-贷款!$B$2)</f>
        <v>1088.78271543961</v>
      </c>
      <c r="D146" s="9">
        <f>IPMT(贷款!$B$4/12,$A146,贷款!$B$3*12,-贷款!$B$2)</f>
        <v>1595.32539962109</v>
      </c>
      <c r="E146" s="9">
        <f t="shared" si="10"/>
        <v>118210.686806378</v>
      </c>
      <c r="F146" s="9">
        <f t="shared" si="11"/>
        <v>268300.881762363</v>
      </c>
      <c r="G146" s="9">
        <f>贷款!$B$2-E146</f>
        <v>381789.313193622</v>
      </c>
      <c r="I146" s="11">
        <v>144</v>
      </c>
      <c r="J146" s="8">
        <f t="shared" si="12"/>
        <v>2638.88888888889</v>
      </c>
      <c r="K146" s="9">
        <f>贷款!$B$2/(贷款!$B$3*12)</f>
        <v>1388.88888888889</v>
      </c>
      <c r="L146" s="9">
        <f>(贷款!$B$4/12)*(贷款!$B$2-IF(I146=1,0,M146))</f>
        <v>1250</v>
      </c>
      <c r="M146" s="9">
        <f t="shared" si="13"/>
        <v>199999.999999999</v>
      </c>
      <c r="N146" s="9">
        <f t="shared" si="14"/>
        <v>239589.12037037</v>
      </c>
      <c r="O146" s="9">
        <f>贷款!$B$2-M146</f>
        <v>300000.000000001</v>
      </c>
    </row>
    <row r="147" ht="22.5" customHeight="1" spans="1:15">
      <c r="A147" s="11">
        <v>145</v>
      </c>
      <c r="B147" s="6">
        <f>PMT(贷款!$B$4/12,贷款!$B$3*12,-贷款!$B$2)</f>
        <v>2684.1081150607</v>
      </c>
      <c r="C147" s="7">
        <f>PPMT(贷款!$B$4/12,$A147,贷款!$B$3*12,-贷款!$B$2)</f>
        <v>1093.31931008727</v>
      </c>
      <c r="D147" s="7">
        <f>IPMT(贷款!$B$4/12,$A147,贷款!$B$3*12,-贷款!$B$2)</f>
        <v>1590.78880497343</v>
      </c>
      <c r="E147" s="7">
        <f t="shared" si="10"/>
        <v>119304.006116465</v>
      </c>
      <c r="F147" s="7">
        <f t="shared" si="11"/>
        <v>269891.670567336</v>
      </c>
      <c r="G147" s="7">
        <f>贷款!$B$2-E147</f>
        <v>380695.993883535</v>
      </c>
      <c r="I147" s="11">
        <v>145</v>
      </c>
      <c r="J147" s="6">
        <f t="shared" si="12"/>
        <v>2633.10185185185</v>
      </c>
      <c r="K147" s="7">
        <f>贷款!$B$2/(贷款!$B$3*12)</f>
        <v>1388.88888888889</v>
      </c>
      <c r="L147" s="7">
        <f>(贷款!$B$4/12)*(贷款!$B$2-IF(I147=1,0,M147))</f>
        <v>1244.21296296297</v>
      </c>
      <c r="M147" s="7">
        <f t="shared" si="13"/>
        <v>201388.888888888</v>
      </c>
      <c r="N147" s="7">
        <f t="shared" si="14"/>
        <v>240833.333333333</v>
      </c>
      <c r="O147" s="7">
        <f>贷款!$B$2-M147</f>
        <v>298611.111111112</v>
      </c>
    </row>
    <row r="148" ht="22.5" customHeight="1" spans="1:15">
      <c r="A148" s="11">
        <v>146</v>
      </c>
      <c r="B148" s="8">
        <f>PMT(贷款!$B$4/12,贷款!$B$3*12,-贷款!$B$2)</f>
        <v>2684.1081150607</v>
      </c>
      <c r="C148" s="9">
        <f>PPMT(贷款!$B$4/12,$A148,贷款!$B$3*12,-贷款!$B$2)</f>
        <v>1097.87480721264</v>
      </c>
      <c r="D148" s="9">
        <f>IPMT(贷款!$B$4/12,$A148,贷款!$B$3*12,-贷款!$B$2)</f>
        <v>1586.23330784806</v>
      </c>
      <c r="E148" s="9">
        <f t="shared" si="10"/>
        <v>120401.880923678</v>
      </c>
      <c r="F148" s="9">
        <f t="shared" si="11"/>
        <v>271477.903875184</v>
      </c>
      <c r="G148" s="9">
        <f>贷款!$B$2-E148</f>
        <v>379598.119076322</v>
      </c>
      <c r="I148" s="11">
        <v>146</v>
      </c>
      <c r="J148" s="8">
        <f t="shared" si="12"/>
        <v>2627.31481481482</v>
      </c>
      <c r="K148" s="9">
        <f>贷款!$B$2/(贷款!$B$3*12)</f>
        <v>1388.88888888889</v>
      </c>
      <c r="L148" s="9">
        <f>(贷款!$B$4/12)*(贷款!$B$2-IF(I148=1,0,M148))</f>
        <v>1238.42592592593</v>
      </c>
      <c r="M148" s="9">
        <f t="shared" si="13"/>
        <v>202777.777777777</v>
      </c>
      <c r="N148" s="9">
        <f t="shared" si="14"/>
        <v>242071.759259259</v>
      </c>
      <c r="O148" s="9">
        <f>贷款!$B$2-M148</f>
        <v>297222.222222223</v>
      </c>
    </row>
    <row r="149" ht="22.5" customHeight="1" spans="1:15">
      <c r="A149" s="11">
        <v>147</v>
      </c>
      <c r="B149" s="6">
        <f>PMT(贷款!$B$4/12,贷款!$B$3*12,-贷款!$B$2)</f>
        <v>2684.1081150607</v>
      </c>
      <c r="C149" s="7">
        <f>PPMT(贷款!$B$4/12,$A149,贷款!$B$3*12,-贷款!$B$2)</f>
        <v>1102.44928557602</v>
      </c>
      <c r="D149" s="7">
        <f>IPMT(贷款!$B$4/12,$A149,贷款!$B$3*12,-贷款!$B$2)</f>
        <v>1581.65882948468</v>
      </c>
      <c r="E149" s="7">
        <f t="shared" si="10"/>
        <v>121504.330209254</v>
      </c>
      <c r="F149" s="7">
        <f t="shared" si="11"/>
        <v>273059.562704669</v>
      </c>
      <c r="G149" s="7">
        <f>贷款!$B$2-E149</f>
        <v>378495.669790746</v>
      </c>
      <c r="I149" s="11">
        <v>147</v>
      </c>
      <c r="J149" s="6">
        <f t="shared" si="12"/>
        <v>2621.52777777778</v>
      </c>
      <c r="K149" s="7">
        <f>贷款!$B$2/(贷款!$B$3*12)</f>
        <v>1388.88888888889</v>
      </c>
      <c r="L149" s="7">
        <f>(贷款!$B$4/12)*(贷款!$B$2-IF(I149=1,0,M149))</f>
        <v>1232.63888888889</v>
      </c>
      <c r="M149" s="7">
        <f t="shared" si="13"/>
        <v>204166.666666666</v>
      </c>
      <c r="N149" s="7">
        <f t="shared" si="14"/>
        <v>243304.398148148</v>
      </c>
      <c r="O149" s="7">
        <f>贷款!$B$2-M149</f>
        <v>295833.333333334</v>
      </c>
    </row>
    <row r="150" ht="22.5" customHeight="1" spans="1:15">
      <c r="A150" s="11">
        <v>148</v>
      </c>
      <c r="B150" s="8">
        <f>PMT(贷款!$B$4/12,贷款!$B$3*12,-贷款!$B$2)</f>
        <v>2684.1081150607</v>
      </c>
      <c r="C150" s="9">
        <f>PPMT(贷款!$B$4/12,$A150,贷款!$B$3*12,-贷款!$B$2)</f>
        <v>1107.04282426592</v>
      </c>
      <c r="D150" s="9">
        <f>IPMT(贷款!$B$4/12,$A150,贷款!$B$3*12,-贷款!$B$2)</f>
        <v>1577.06529079478</v>
      </c>
      <c r="E150" s="9">
        <f t="shared" si="10"/>
        <v>122611.37303352</v>
      </c>
      <c r="F150" s="9">
        <f t="shared" si="11"/>
        <v>274636.627995464</v>
      </c>
      <c r="G150" s="9">
        <f>贷款!$B$2-E150</f>
        <v>377388.62696648</v>
      </c>
      <c r="I150" s="11">
        <v>148</v>
      </c>
      <c r="J150" s="8">
        <f t="shared" si="12"/>
        <v>2615.74074074074</v>
      </c>
      <c r="K150" s="9">
        <f>贷款!$B$2/(贷款!$B$3*12)</f>
        <v>1388.88888888889</v>
      </c>
      <c r="L150" s="9">
        <f>(贷款!$B$4/12)*(贷款!$B$2-IF(I150=1,0,M150))</f>
        <v>1226.85185185185</v>
      </c>
      <c r="M150" s="9">
        <f t="shared" si="13"/>
        <v>205555.555555555</v>
      </c>
      <c r="N150" s="9">
        <f t="shared" si="14"/>
        <v>244531.25</v>
      </c>
      <c r="O150" s="9">
        <f>贷款!$B$2-M150</f>
        <v>294444.444444445</v>
      </c>
    </row>
    <row r="151" ht="22.5" customHeight="1" spans="1:15">
      <c r="A151" s="11">
        <v>149</v>
      </c>
      <c r="B151" s="6">
        <f>PMT(贷款!$B$4/12,贷款!$B$3*12,-贷款!$B$2)</f>
        <v>2684.1081150607</v>
      </c>
      <c r="C151" s="7">
        <f>PPMT(贷款!$B$4/12,$A151,贷款!$B$3*12,-贷款!$B$2)</f>
        <v>1111.65550270036</v>
      </c>
      <c r="D151" s="7">
        <f>IPMT(贷款!$B$4/12,$A151,贷款!$B$3*12,-贷款!$B$2)</f>
        <v>1572.45261236033</v>
      </c>
      <c r="E151" s="7">
        <f t="shared" si="10"/>
        <v>123723.02853622</v>
      </c>
      <c r="F151" s="7">
        <f t="shared" si="11"/>
        <v>276209.080607824</v>
      </c>
      <c r="G151" s="7">
        <f>贷款!$B$2-E151</f>
        <v>376276.97146378</v>
      </c>
      <c r="I151" s="11">
        <v>149</v>
      </c>
      <c r="J151" s="6">
        <f t="shared" si="12"/>
        <v>2609.95370370371</v>
      </c>
      <c r="K151" s="7">
        <f>贷款!$B$2/(贷款!$B$3*12)</f>
        <v>1388.88888888889</v>
      </c>
      <c r="L151" s="7">
        <f>(贷款!$B$4/12)*(贷款!$B$2-IF(I151=1,0,M151))</f>
        <v>1221.06481481482</v>
      </c>
      <c r="M151" s="7">
        <f t="shared" si="13"/>
        <v>206944.444444444</v>
      </c>
      <c r="N151" s="7">
        <f t="shared" si="14"/>
        <v>245752.314814815</v>
      </c>
      <c r="O151" s="7">
        <f>贷款!$B$2-M151</f>
        <v>293055.555555556</v>
      </c>
    </row>
    <row r="152" ht="22.5" customHeight="1" spans="1:15">
      <c r="A152" s="11">
        <v>150</v>
      </c>
      <c r="B152" s="8">
        <f>PMT(贷款!$B$4/12,贷款!$B$3*12,-贷款!$B$2)</f>
        <v>2684.1081150607</v>
      </c>
      <c r="C152" s="9">
        <f>PPMT(贷款!$B$4/12,$A152,贷款!$B$3*12,-贷款!$B$2)</f>
        <v>1116.28740062828</v>
      </c>
      <c r="D152" s="9">
        <f>IPMT(贷款!$B$4/12,$A152,贷款!$B$3*12,-贷款!$B$2)</f>
        <v>1567.82071443242</v>
      </c>
      <c r="E152" s="9">
        <f t="shared" si="10"/>
        <v>124839.315936849</v>
      </c>
      <c r="F152" s="9">
        <f t="shared" si="11"/>
        <v>277776.901322256</v>
      </c>
      <c r="G152" s="9">
        <f>贷款!$B$2-E152</f>
        <v>375160.684063151</v>
      </c>
      <c r="I152" s="11">
        <v>150</v>
      </c>
      <c r="J152" s="8">
        <f t="shared" si="12"/>
        <v>2604.16666666667</v>
      </c>
      <c r="K152" s="9">
        <f>贷款!$B$2/(贷款!$B$3*12)</f>
        <v>1388.88888888889</v>
      </c>
      <c r="L152" s="9">
        <f>(贷款!$B$4/12)*(贷款!$B$2-IF(I152=1,0,M152))</f>
        <v>1215.27777777778</v>
      </c>
      <c r="M152" s="9">
        <f t="shared" si="13"/>
        <v>208333.333333333</v>
      </c>
      <c r="N152" s="9">
        <f t="shared" si="14"/>
        <v>246967.592592593</v>
      </c>
      <c r="O152" s="9">
        <f>贷款!$B$2-M152</f>
        <v>291666.666666667</v>
      </c>
    </row>
    <row r="153" ht="22.5" customHeight="1" spans="1:15">
      <c r="A153" s="11">
        <v>151</v>
      </c>
      <c r="B153" s="6">
        <f>PMT(贷款!$B$4/12,贷款!$B$3*12,-贷款!$B$2)</f>
        <v>2684.1081150607</v>
      </c>
      <c r="C153" s="7">
        <f>PPMT(贷款!$B$4/12,$A153,贷款!$B$3*12,-贷款!$B$2)</f>
        <v>1120.9385981309</v>
      </c>
      <c r="D153" s="7">
        <f>IPMT(贷款!$B$4/12,$A153,贷款!$B$3*12,-贷款!$B$2)</f>
        <v>1563.1695169298</v>
      </c>
      <c r="E153" s="7">
        <f t="shared" si="10"/>
        <v>125960.25453498</v>
      </c>
      <c r="F153" s="7">
        <f t="shared" si="11"/>
        <v>279340.070839186</v>
      </c>
      <c r="G153" s="7">
        <f>贷款!$B$2-E153</f>
        <v>374039.74546502</v>
      </c>
      <c r="I153" s="11">
        <v>151</v>
      </c>
      <c r="J153" s="6">
        <f t="shared" si="12"/>
        <v>2598.37962962963</v>
      </c>
      <c r="K153" s="7">
        <f>贷款!$B$2/(贷款!$B$3*12)</f>
        <v>1388.88888888889</v>
      </c>
      <c r="L153" s="7">
        <f>(贷款!$B$4/12)*(贷款!$B$2-IF(I153=1,0,M153))</f>
        <v>1209.49074074074</v>
      </c>
      <c r="M153" s="7">
        <f t="shared" si="13"/>
        <v>209722.222222222</v>
      </c>
      <c r="N153" s="7">
        <f t="shared" si="14"/>
        <v>248177.083333333</v>
      </c>
      <c r="O153" s="7">
        <f>贷款!$B$2-M153</f>
        <v>290277.777777778</v>
      </c>
    </row>
    <row r="154" ht="22.5" customHeight="1" spans="1:15">
      <c r="A154" s="11">
        <v>152</v>
      </c>
      <c r="B154" s="8">
        <f>PMT(贷款!$B$4/12,贷款!$B$3*12,-贷款!$B$2)</f>
        <v>2684.1081150607</v>
      </c>
      <c r="C154" s="9">
        <f>PPMT(贷款!$B$4/12,$A154,贷款!$B$3*12,-贷款!$B$2)</f>
        <v>1125.60917562311</v>
      </c>
      <c r="D154" s="9">
        <f>IPMT(贷款!$B$4/12,$A154,贷款!$B$3*12,-贷款!$B$2)</f>
        <v>1558.49893943759</v>
      </c>
      <c r="E154" s="9">
        <f t="shared" si="10"/>
        <v>127085.863710603</v>
      </c>
      <c r="F154" s="9">
        <f t="shared" si="11"/>
        <v>280898.569778624</v>
      </c>
      <c r="G154" s="9">
        <f>贷款!$B$2-E154</f>
        <v>372914.136289397</v>
      </c>
      <c r="I154" s="11">
        <v>152</v>
      </c>
      <c r="J154" s="8">
        <f t="shared" si="12"/>
        <v>2592.59259259259</v>
      </c>
      <c r="K154" s="9">
        <f>贷款!$B$2/(贷款!$B$3*12)</f>
        <v>1388.88888888889</v>
      </c>
      <c r="L154" s="9">
        <f>(贷款!$B$4/12)*(贷款!$B$2-IF(I154=1,0,M154))</f>
        <v>1203.70370370371</v>
      </c>
      <c r="M154" s="9">
        <f t="shared" si="13"/>
        <v>211111.11111111</v>
      </c>
      <c r="N154" s="9">
        <f t="shared" si="14"/>
        <v>249380.787037037</v>
      </c>
      <c r="O154" s="9">
        <f>贷款!$B$2-M154</f>
        <v>288888.88888889</v>
      </c>
    </row>
    <row r="155" ht="22.5" customHeight="1" spans="1:15">
      <c r="A155" s="11">
        <v>153</v>
      </c>
      <c r="B155" s="6">
        <f>PMT(贷款!$B$4/12,贷款!$B$3*12,-贷款!$B$2)</f>
        <v>2684.1081150607</v>
      </c>
      <c r="C155" s="7">
        <f>PPMT(贷款!$B$4/12,$A155,贷款!$B$3*12,-贷款!$B$2)</f>
        <v>1130.29921385488</v>
      </c>
      <c r="D155" s="7">
        <f>IPMT(贷款!$B$4/12,$A155,贷款!$B$3*12,-贷款!$B$2)</f>
        <v>1553.80890120582</v>
      </c>
      <c r="E155" s="7">
        <f t="shared" si="10"/>
        <v>128216.162924458</v>
      </c>
      <c r="F155" s="7">
        <f t="shared" si="11"/>
        <v>282452.37867983</v>
      </c>
      <c r="G155" s="7">
        <f>贷款!$B$2-E155</f>
        <v>371783.837075542</v>
      </c>
      <c r="I155" s="11">
        <v>153</v>
      </c>
      <c r="J155" s="6">
        <f t="shared" si="12"/>
        <v>2586.80555555556</v>
      </c>
      <c r="K155" s="7">
        <f>贷款!$B$2/(贷款!$B$3*12)</f>
        <v>1388.88888888889</v>
      </c>
      <c r="L155" s="7">
        <f>(贷款!$B$4/12)*(贷款!$B$2-IF(I155=1,0,M155))</f>
        <v>1197.91666666667</v>
      </c>
      <c r="M155" s="7">
        <f t="shared" si="13"/>
        <v>212499.999999999</v>
      </c>
      <c r="N155" s="7">
        <f t="shared" si="14"/>
        <v>250578.703703704</v>
      </c>
      <c r="O155" s="7">
        <f>贷款!$B$2-M155</f>
        <v>287500.000000001</v>
      </c>
    </row>
    <row r="156" ht="22.5" customHeight="1" spans="1:15">
      <c r="A156" s="11">
        <v>154</v>
      </c>
      <c r="B156" s="8">
        <f>PMT(贷款!$B$4/12,贷款!$B$3*12,-贷款!$B$2)</f>
        <v>2684.1081150607</v>
      </c>
      <c r="C156" s="9">
        <f>PPMT(贷款!$B$4/12,$A156,贷款!$B$3*12,-贷款!$B$2)</f>
        <v>1135.0087939126</v>
      </c>
      <c r="D156" s="9">
        <f>IPMT(贷款!$B$4/12,$A156,贷款!$B$3*12,-贷款!$B$2)</f>
        <v>1549.09932114809</v>
      </c>
      <c r="E156" s="9">
        <f t="shared" si="10"/>
        <v>129351.17171837</v>
      </c>
      <c r="F156" s="9">
        <f t="shared" si="11"/>
        <v>284001.478000978</v>
      </c>
      <c r="G156" s="9">
        <f>贷款!$B$2-E156</f>
        <v>370648.82828163</v>
      </c>
      <c r="I156" s="11">
        <v>154</v>
      </c>
      <c r="J156" s="8">
        <f t="shared" si="12"/>
        <v>2581.01851851852</v>
      </c>
      <c r="K156" s="9">
        <f>贷款!$B$2/(贷款!$B$3*12)</f>
        <v>1388.88888888889</v>
      </c>
      <c r="L156" s="9">
        <f>(贷款!$B$4/12)*(贷款!$B$2-IF(I156=1,0,M156))</f>
        <v>1192.12962962963</v>
      </c>
      <c r="M156" s="9">
        <f t="shared" si="13"/>
        <v>213888.888888888</v>
      </c>
      <c r="N156" s="9">
        <f t="shared" si="14"/>
        <v>251770.833333333</v>
      </c>
      <c r="O156" s="9">
        <f>贷款!$B$2-M156</f>
        <v>286111.111111112</v>
      </c>
    </row>
    <row r="157" ht="22.5" customHeight="1" spans="1:15">
      <c r="A157" s="11">
        <v>155</v>
      </c>
      <c r="B157" s="6">
        <f>PMT(贷款!$B$4/12,贷款!$B$3*12,-贷款!$B$2)</f>
        <v>2684.1081150607</v>
      </c>
      <c r="C157" s="7">
        <f>PPMT(贷款!$B$4/12,$A157,贷款!$B$3*12,-贷款!$B$2)</f>
        <v>1139.73799722057</v>
      </c>
      <c r="D157" s="7">
        <f>IPMT(贷款!$B$4/12,$A157,贷款!$B$3*12,-贷款!$B$2)</f>
        <v>1544.37011784013</v>
      </c>
      <c r="E157" s="7">
        <f t="shared" si="10"/>
        <v>130490.909715591</v>
      </c>
      <c r="F157" s="7">
        <f t="shared" si="11"/>
        <v>285545.848118818</v>
      </c>
      <c r="G157" s="7">
        <f>贷款!$B$2-E157</f>
        <v>369509.090284409</v>
      </c>
      <c r="I157" s="11">
        <v>155</v>
      </c>
      <c r="J157" s="6">
        <f t="shared" si="12"/>
        <v>2575.23148148148</v>
      </c>
      <c r="K157" s="7">
        <f>贷款!$B$2/(贷款!$B$3*12)</f>
        <v>1388.88888888889</v>
      </c>
      <c r="L157" s="7">
        <f>(贷款!$B$4/12)*(贷款!$B$2-IF(I157=1,0,M157))</f>
        <v>1186.3425925926</v>
      </c>
      <c r="M157" s="7">
        <f t="shared" si="13"/>
        <v>215277.777777777</v>
      </c>
      <c r="N157" s="7">
        <f t="shared" si="14"/>
        <v>252957.175925926</v>
      </c>
      <c r="O157" s="7">
        <f>贷款!$B$2-M157</f>
        <v>284722.222222223</v>
      </c>
    </row>
    <row r="158" ht="22.5" customHeight="1" spans="1:15">
      <c r="A158" s="11">
        <v>156</v>
      </c>
      <c r="B158" s="8">
        <f>PMT(贷款!$B$4/12,贷款!$B$3*12,-贷款!$B$2)</f>
        <v>2684.1081150607</v>
      </c>
      <c r="C158" s="9">
        <f>PPMT(贷款!$B$4/12,$A158,贷款!$B$3*12,-贷款!$B$2)</f>
        <v>1144.48690554233</v>
      </c>
      <c r="D158" s="9">
        <f>IPMT(贷款!$B$4/12,$A158,贷款!$B$3*12,-贷款!$B$2)</f>
        <v>1539.62120951837</v>
      </c>
      <c r="E158" s="9">
        <f t="shared" si="10"/>
        <v>131635.396621133</v>
      </c>
      <c r="F158" s="9">
        <f t="shared" si="11"/>
        <v>287085.469328336</v>
      </c>
      <c r="G158" s="9">
        <f>贷款!$B$2-E158</f>
        <v>368364.603378867</v>
      </c>
      <c r="I158" s="11">
        <v>156</v>
      </c>
      <c r="J158" s="8">
        <f t="shared" si="12"/>
        <v>2569.44444444445</v>
      </c>
      <c r="K158" s="9">
        <f>贷款!$B$2/(贷款!$B$3*12)</f>
        <v>1388.88888888889</v>
      </c>
      <c r="L158" s="9">
        <f>(贷款!$B$4/12)*(贷款!$B$2-IF(I158=1,0,M158))</f>
        <v>1180.55555555556</v>
      </c>
      <c r="M158" s="9">
        <f t="shared" si="13"/>
        <v>216666.666666666</v>
      </c>
      <c r="N158" s="9">
        <f t="shared" si="14"/>
        <v>254137.731481482</v>
      </c>
      <c r="O158" s="9">
        <f>贷款!$B$2-M158</f>
        <v>283333.333333334</v>
      </c>
    </row>
    <row r="159" ht="22.5" customHeight="1" spans="1:15">
      <c r="A159" s="11">
        <v>157</v>
      </c>
      <c r="B159" s="6">
        <f>PMT(贷款!$B$4/12,贷款!$B$3*12,-贷款!$B$2)</f>
        <v>2684.1081150607</v>
      </c>
      <c r="C159" s="7">
        <f>PPMT(贷款!$B$4/12,$A159,贷款!$B$3*12,-贷款!$B$2)</f>
        <v>1149.25560098209</v>
      </c>
      <c r="D159" s="7">
        <f>IPMT(贷款!$B$4/12,$A159,贷款!$B$3*12,-贷款!$B$2)</f>
        <v>1534.85251407861</v>
      </c>
      <c r="E159" s="7">
        <f t="shared" si="10"/>
        <v>132784.652222115</v>
      </c>
      <c r="F159" s="7">
        <f t="shared" si="11"/>
        <v>288620.321842415</v>
      </c>
      <c r="G159" s="7">
        <f>贷款!$B$2-E159</f>
        <v>367215.347777885</v>
      </c>
      <c r="I159" s="11">
        <v>157</v>
      </c>
      <c r="J159" s="6">
        <f t="shared" si="12"/>
        <v>2563.65740740741</v>
      </c>
      <c r="K159" s="7">
        <f>贷款!$B$2/(贷款!$B$3*12)</f>
        <v>1388.88888888889</v>
      </c>
      <c r="L159" s="7">
        <f>(贷款!$B$4/12)*(贷款!$B$2-IF(I159=1,0,M159))</f>
        <v>1174.76851851852</v>
      </c>
      <c r="M159" s="7">
        <f t="shared" si="13"/>
        <v>218055.555555555</v>
      </c>
      <c r="N159" s="7">
        <f t="shared" si="14"/>
        <v>255312.5</v>
      </c>
      <c r="O159" s="7">
        <f>贷款!$B$2-M159</f>
        <v>281944.444444445</v>
      </c>
    </row>
    <row r="160" ht="22.5" customHeight="1" spans="1:15">
      <c r="A160" s="11">
        <v>158</v>
      </c>
      <c r="B160" s="8">
        <f>PMT(贷款!$B$4/12,贷款!$B$3*12,-贷款!$B$2)</f>
        <v>2684.1081150607</v>
      </c>
      <c r="C160" s="9">
        <f>PPMT(贷款!$B$4/12,$A160,贷款!$B$3*12,-贷款!$B$2)</f>
        <v>1154.04416598618</v>
      </c>
      <c r="D160" s="9">
        <f>IPMT(贷款!$B$4/12,$A160,贷款!$B$3*12,-贷款!$B$2)</f>
        <v>1530.06394907452</v>
      </c>
      <c r="E160" s="9">
        <f t="shared" si="10"/>
        <v>133938.696388101</v>
      </c>
      <c r="F160" s="9">
        <f t="shared" si="11"/>
        <v>290150.385791489</v>
      </c>
      <c r="G160" s="9">
        <f>贷款!$B$2-E160</f>
        <v>366061.303611899</v>
      </c>
      <c r="I160" s="11">
        <v>158</v>
      </c>
      <c r="J160" s="8">
        <f t="shared" si="12"/>
        <v>2557.87037037037</v>
      </c>
      <c r="K160" s="9">
        <f>贷款!$B$2/(贷款!$B$3*12)</f>
        <v>1388.88888888889</v>
      </c>
      <c r="L160" s="9">
        <f>(贷款!$B$4/12)*(贷款!$B$2-IF(I160=1,0,M160))</f>
        <v>1168.98148148148</v>
      </c>
      <c r="M160" s="9">
        <f t="shared" si="13"/>
        <v>219444.444444444</v>
      </c>
      <c r="N160" s="9">
        <f t="shared" si="14"/>
        <v>256481.481481482</v>
      </c>
      <c r="O160" s="9">
        <f>贷款!$B$2-M160</f>
        <v>280555.555555556</v>
      </c>
    </row>
    <row r="161" ht="22.5" customHeight="1" spans="1:15">
      <c r="A161" s="11">
        <v>159</v>
      </c>
      <c r="B161" s="6">
        <f>PMT(贷款!$B$4/12,贷款!$B$3*12,-贷款!$B$2)</f>
        <v>2684.1081150607</v>
      </c>
      <c r="C161" s="7">
        <f>PPMT(贷款!$B$4/12,$A161,贷款!$B$3*12,-贷款!$B$2)</f>
        <v>1158.85268334445</v>
      </c>
      <c r="D161" s="7">
        <f>IPMT(贷款!$B$4/12,$A161,贷款!$B$3*12,-贷款!$B$2)</f>
        <v>1525.25543171625</v>
      </c>
      <c r="E161" s="7">
        <f t="shared" si="10"/>
        <v>135097.549071446</v>
      </c>
      <c r="F161" s="7">
        <f t="shared" si="11"/>
        <v>291675.641223205</v>
      </c>
      <c r="G161" s="7">
        <f>贷款!$B$2-E161</f>
        <v>364902.450928554</v>
      </c>
      <c r="I161" s="11">
        <v>159</v>
      </c>
      <c r="J161" s="6">
        <f t="shared" si="12"/>
        <v>2552.08333333334</v>
      </c>
      <c r="K161" s="7">
        <f>贷款!$B$2/(贷款!$B$3*12)</f>
        <v>1388.88888888889</v>
      </c>
      <c r="L161" s="7">
        <f>(贷款!$B$4/12)*(贷款!$B$2-IF(I161=1,0,M161))</f>
        <v>1163.19444444445</v>
      </c>
      <c r="M161" s="7">
        <f t="shared" si="13"/>
        <v>220833.333333333</v>
      </c>
      <c r="N161" s="7">
        <f t="shared" si="14"/>
        <v>257644.675925926</v>
      </c>
      <c r="O161" s="7">
        <f>贷款!$B$2-M161</f>
        <v>279166.666666667</v>
      </c>
    </row>
    <row r="162" ht="22.5" customHeight="1" spans="1:15">
      <c r="A162" s="11">
        <v>160</v>
      </c>
      <c r="B162" s="8">
        <f>PMT(贷款!$B$4/12,贷款!$B$3*12,-贷款!$B$2)</f>
        <v>2684.1081150607</v>
      </c>
      <c r="C162" s="9">
        <f>PPMT(贷款!$B$4/12,$A162,贷款!$B$3*12,-贷款!$B$2)</f>
        <v>1163.68123619172</v>
      </c>
      <c r="D162" s="9">
        <f>IPMT(贷款!$B$4/12,$A162,贷款!$B$3*12,-贷款!$B$2)</f>
        <v>1520.42687886898</v>
      </c>
      <c r="E162" s="9">
        <f t="shared" si="10"/>
        <v>136261.230307638</v>
      </c>
      <c r="F162" s="9">
        <f t="shared" si="11"/>
        <v>293196.068102075</v>
      </c>
      <c r="G162" s="9">
        <f>贷款!$B$2-E162</f>
        <v>363738.769692363</v>
      </c>
      <c r="I162" s="11">
        <v>160</v>
      </c>
      <c r="J162" s="8">
        <f t="shared" si="12"/>
        <v>2546.2962962963</v>
      </c>
      <c r="K162" s="9">
        <f>贷款!$B$2/(贷款!$B$3*12)</f>
        <v>1388.88888888889</v>
      </c>
      <c r="L162" s="9">
        <f>(贷款!$B$4/12)*(贷款!$B$2-IF(I162=1,0,M162))</f>
        <v>1157.40740740741</v>
      </c>
      <c r="M162" s="9">
        <f t="shared" si="13"/>
        <v>222222.222222221</v>
      </c>
      <c r="N162" s="9">
        <f t="shared" si="14"/>
        <v>258802.083333333</v>
      </c>
      <c r="O162" s="9">
        <f>贷款!$B$2-M162</f>
        <v>277777.777777779</v>
      </c>
    </row>
    <row r="163" ht="22.5" customHeight="1" spans="1:15">
      <c r="A163" s="11">
        <v>161</v>
      </c>
      <c r="B163" s="6">
        <f>PMT(贷款!$B$4/12,贷款!$B$3*12,-贷款!$B$2)</f>
        <v>2684.1081150607</v>
      </c>
      <c r="C163" s="7">
        <f>PPMT(贷款!$B$4/12,$A163,贷款!$B$3*12,-贷款!$B$2)</f>
        <v>1168.52990800919</v>
      </c>
      <c r="D163" s="7">
        <f>IPMT(贷款!$B$4/12,$A163,贷款!$B$3*12,-贷款!$B$2)</f>
        <v>1515.57820705151</v>
      </c>
      <c r="E163" s="7">
        <f t="shared" si="10"/>
        <v>137429.760215647</v>
      </c>
      <c r="F163" s="7">
        <f t="shared" si="11"/>
        <v>294711.646309126</v>
      </c>
      <c r="G163" s="7">
        <f>贷款!$B$2-E163</f>
        <v>362570.239784353</v>
      </c>
      <c r="I163" s="11">
        <v>161</v>
      </c>
      <c r="J163" s="6">
        <f t="shared" si="12"/>
        <v>2540.50925925926</v>
      </c>
      <c r="K163" s="7">
        <f>贷款!$B$2/(贷款!$B$3*12)</f>
        <v>1388.88888888889</v>
      </c>
      <c r="L163" s="7">
        <f>(贷款!$B$4/12)*(贷款!$B$2-IF(I163=1,0,M163))</f>
        <v>1151.62037037037</v>
      </c>
      <c r="M163" s="7">
        <f t="shared" si="13"/>
        <v>223611.11111111</v>
      </c>
      <c r="N163" s="7">
        <f t="shared" si="14"/>
        <v>259953.703703704</v>
      </c>
      <c r="O163" s="7">
        <f>贷款!$B$2-M163</f>
        <v>276388.88888889</v>
      </c>
    </row>
    <row r="164" ht="22.5" customHeight="1" spans="1:15">
      <c r="A164" s="11">
        <v>162</v>
      </c>
      <c r="B164" s="8">
        <f>PMT(贷款!$B$4/12,贷款!$B$3*12,-贷款!$B$2)</f>
        <v>2684.1081150607</v>
      </c>
      <c r="C164" s="9">
        <f>PPMT(贷款!$B$4/12,$A164,贷款!$B$3*12,-贷款!$B$2)</f>
        <v>1173.39878262589</v>
      </c>
      <c r="D164" s="9">
        <f>IPMT(贷款!$B$4/12,$A164,贷款!$B$3*12,-贷款!$B$2)</f>
        <v>1510.70933243481</v>
      </c>
      <c r="E164" s="9">
        <f t="shared" si="10"/>
        <v>138603.158998273</v>
      </c>
      <c r="F164" s="9">
        <f t="shared" si="11"/>
        <v>296222.355641561</v>
      </c>
      <c r="G164" s="9">
        <f>贷款!$B$2-E164</f>
        <v>361396.841001727</v>
      </c>
      <c r="I164" s="11">
        <v>162</v>
      </c>
      <c r="J164" s="8">
        <f t="shared" si="12"/>
        <v>2534.72222222223</v>
      </c>
      <c r="K164" s="9">
        <f>贷款!$B$2/(贷款!$B$3*12)</f>
        <v>1388.88888888889</v>
      </c>
      <c r="L164" s="9">
        <f>(贷款!$B$4/12)*(贷款!$B$2-IF(I164=1,0,M164))</f>
        <v>1145.83333333334</v>
      </c>
      <c r="M164" s="9">
        <f t="shared" si="13"/>
        <v>224999.999999999</v>
      </c>
      <c r="N164" s="9">
        <f t="shared" si="14"/>
        <v>261099.537037037</v>
      </c>
      <c r="O164" s="9">
        <f>贷款!$B$2-M164</f>
        <v>275000.000000001</v>
      </c>
    </row>
    <row r="165" ht="22.5" customHeight="1" spans="1:15">
      <c r="A165" s="11">
        <v>163</v>
      </c>
      <c r="B165" s="6">
        <f>PMT(贷款!$B$4/12,贷款!$B$3*12,-贷款!$B$2)</f>
        <v>2684.1081150607</v>
      </c>
      <c r="C165" s="7">
        <f>PPMT(贷款!$B$4/12,$A165,贷款!$B$3*12,-贷款!$B$2)</f>
        <v>1178.28794422017</v>
      </c>
      <c r="D165" s="7">
        <f>IPMT(贷款!$B$4/12,$A165,贷款!$B$3*12,-贷款!$B$2)</f>
        <v>1505.82017084053</v>
      </c>
      <c r="E165" s="7">
        <f t="shared" si="10"/>
        <v>139781.446942493</v>
      </c>
      <c r="F165" s="7">
        <f t="shared" si="11"/>
        <v>297728.175812401</v>
      </c>
      <c r="G165" s="7">
        <f>贷款!$B$2-E165</f>
        <v>360218.553057507</v>
      </c>
      <c r="I165" s="11">
        <v>163</v>
      </c>
      <c r="J165" s="6">
        <f t="shared" si="12"/>
        <v>2528.93518518519</v>
      </c>
      <c r="K165" s="7">
        <f>贷款!$B$2/(贷款!$B$3*12)</f>
        <v>1388.88888888889</v>
      </c>
      <c r="L165" s="7">
        <f>(贷款!$B$4/12)*(贷款!$B$2-IF(I165=1,0,M165))</f>
        <v>1140.0462962963</v>
      </c>
      <c r="M165" s="7">
        <f t="shared" si="13"/>
        <v>226388.888888888</v>
      </c>
      <c r="N165" s="7">
        <f t="shared" si="14"/>
        <v>262239.583333333</v>
      </c>
      <c r="O165" s="7">
        <f>贷款!$B$2-M165</f>
        <v>273611.111111112</v>
      </c>
    </row>
    <row r="166" ht="22.5" customHeight="1" spans="1:15">
      <c r="A166" s="11">
        <v>164</v>
      </c>
      <c r="B166" s="8">
        <f>PMT(贷款!$B$4/12,贷款!$B$3*12,-贷款!$B$2)</f>
        <v>2684.1081150607</v>
      </c>
      <c r="C166" s="9">
        <f>PPMT(贷款!$B$4/12,$A166,贷款!$B$3*12,-贷款!$B$2)</f>
        <v>1183.19747732108</v>
      </c>
      <c r="D166" s="9">
        <f>IPMT(贷款!$B$4/12,$A166,贷款!$B$3*12,-贷款!$B$2)</f>
        <v>1500.91063773962</v>
      </c>
      <c r="E166" s="9">
        <f t="shared" si="10"/>
        <v>140964.644419814</v>
      </c>
      <c r="F166" s="9">
        <f t="shared" si="11"/>
        <v>299229.086450141</v>
      </c>
      <c r="G166" s="9">
        <f>贷款!$B$2-E166</f>
        <v>359035.355580186</v>
      </c>
      <c r="I166" s="11">
        <v>164</v>
      </c>
      <c r="J166" s="8">
        <f t="shared" si="12"/>
        <v>2523.14814814815</v>
      </c>
      <c r="K166" s="9">
        <f>贷款!$B$2/(贷款!$B$3*12)</f>
        <v>1388.88888888889</v>
      </c>
      <c r="L166" s="9">
        <f>(贷款!$B$4/12)*(贷款!$B$2-IF(I166=1,0,M166))</f>
        <v>1134.25925925926</v>
      </c>
      <c r="M166" s="9">
        <f t="shared" si="13"/>
        <v>227777.777777777</v>
      </c>
      <c r="N166" s="9">
        <f t="shared" si="14"/>
        <v>263373.842592593</v>
      </c>
      <c r="O166" s="9">
        <f>贷款!$B$2-M166</f>
        <v>272222.222222223</v>
      </c>
    </row>
    <row r="167" ht="22.5" customHeight="1" spans="1:15">
      <c r="A167" s="11">
        <v>165</v>
      </c>
      <c r="B167" s="6">
        <f>PMT(贷款!$B$4/12,贷款!$B$3*12,-贷款!$B$2)</f>
        <v>2684.1081150607</v>
      </c>
      <c r="C167" s="7">
        <f>PPMT(贷款!$B$4/12,$A167,贷款!$B$3*12,-贷款!$B$2)</f>
        <v>1188.12746680992</v>
      </c>
      <c r="D167" s="7">
        <f>IPMT(贷款!$B$4/12,$A167,贷款!$B$3*12,-贷款!$B$2)</f>
        <v>1495.98064825078</v>
      </c>
      <c r="E167" s="7">
        <f t="shared" si="10"/>
        <v>142152.771886624</v>
      </c>
      <c r="F167" s="7">
        <f t="shared" si="11"/>
        <v>300725.067098392</v>
      </c>
      <c r="G167" s="7">
        <f>贷款!$B$2-E167</f>
        <v>357847.228113376</v>
      </c>
      <c r="I167" s="11">
        <v>165</v>
      </c>
      <c r="J167" s="6">
        <f t="shared" si="12"/>
        <v>2517.36111111111</v>
      </c>
      <c r="K167" s="7">
        <f>贷款!$B$2/(贷款!$B$3*12)</f>
        <v>1388.88888888889</v>
      </c>
      <c r="L167" s="7">
        <f>(贷款!$B$4/12)*(贷款!$B$2-IF(I167=1,0,M167))</f>
        <v>1128.47222222223</v>
      </c>
      <c r="M167" s="7">
        <f t="shared" si="13"/>
        <v>229166.666666666</v>
      </c>
      <c r="N167" s="7">
        <f t="shared" si="14"/>
        <v>264502.314814815</v>
      </c>
      <c r="O167" s="7">
        <f>贷款!$B$2-M167</f>
        <v>270833.333333334</v>
      </c>
    </row>
    <row r="168" ht="22.5" customHeight="1" spans="1:15">
      <c r="A168" s="11">
        <v>166</v>
      </c>
      <c r="B168" s="8">
        <f>PMT(贷款!$B$4/12,贷款!$B$3*12,-贷款!$B$2)</f>
        <v>2684.1081150607</v>
      </c>
      <c r="C168" s="9">
        <f>PPMT(贷款!$B$4/12,$A168,贷款!$B$3*12,-贷款!$B$2)</f>
        <v>1193.07799792163</v>
      </c>
      <c r="D168" s="9">
        <f>IPMT(贷款!$B$4/12,$A168,贷款!$B$3*12,-贷款!$B$2)</f>
        <v>1491.03011713907</v>
      </c>
      <c r="E168" s="9">
        <f t="shared" si="10"/>
        <v>143345.849884545</v>
      </c>
      <c r="F168" s="9">
        <f t="shared" si="11"/>
        <v>302216.097215531</v>
      </c>
      <c r="G168" s="9">
        <f>贷款!$B$2-E168</f>
        <v>356654.150115455</v>
      </c>
      <c r="I168" s="11">
        <v>166</v>
      </c>
      <c r="J168" s="8">
        <f t="shared" si="12"/>
        <v>2511.57407407408</v>
      </c>
      <c r="K168" s="9">
        <f>贷款!$B$2/(贷款!$B$3*12)</f>
        <v>1388.88888888889</v>
      </c>
      <c r="L168" s="9">
        <f>(贷款!$B$4/12)*(贷款!$B$2-IF(I168=1,0,M168))</f>
        <v>1122.68518518519</v>
      </c>
      <c r="M168" s="9">
        <f t="shared" si="13"/>
        <v>230555.555555555</v>
      </c>
      <c r="N168" s="9">
        <f t="shared" si="14"/>
        <v>265625</v>
      </c>
      <c r="O168" s="9">
        <f>贷款!$B$2-M168</f>
        <v>269444.444444445</v>
      </c>
    </row>
    <row r="169" ht="22.5" customHeight="1" spans="1:15">
      <c r="A169" s="11">
        <v>167</v>
      </c>
      <c r="B169" s="6">
        <f>PMT(贷款!$B$4/12,贷款!$B$3*12,-贷款!$B$2)</f>
        <v>2684.1081150607</v>
      </c>
      <c r="C169" s="7">
        <f>PPMT(贷款!$B$4/12,$A169,贷款!$B$3*12,-贷款!$B$2)</f>
        <v>1198.0491562463</v>
      </c>
      <c r="D169" s="7">
        <f>IPMT(贷款!$B$4/12,$A169,贷款!$B$3*12,-贷款!$B$2)</f>
        <v>1486.0589588144</v>
      </c>
      <c r="E169" s="7">
        <f t="shared" si="10"/>
        <v>144543.899040792</v>
      </c>
      <c r="F169" s="7">
        <f t="shared" si="11"/>
        <v>303702.156174345</v>
      </c>
      <c r="G169" s="7">
        <f>贷款!$B$2-E169</f>
        <v>355456.100959208</v>
      </c>
      <c r="I169" s="11">
        <v>167</v>
      </c>
      <c r="J169" s="6">
        <f t="shared" si="12"/>
        <v>2505.78703703704</v>
      </c>
      <c r="K169" s="7">
        <f>贷款!$B$2/(贷款!$B$3*12)</f>
        <v>1388.88888888889</v>
      </c>
      <c r="L169" s="7">
        <f>(贷款!$B$4/12)*(贷款!$B$2-IF(I169=1,0,M169))</f>
        <v>1116.89814814815</v>
      </c>
      <c r="M169" s="7">
        <f t="shared" si="13"/>
        <v>231944.444444444</v>
      </c>
      <c r="N169" s="7">
        <f t="shared" si="14"/>
        <v>266741.898148148</v>
      </c>
      <c r="O169" s="7">
        <f>贷款!$B$2-M169</f>
        <v>268055.555555556</v>
      </c>
    </row>
    <row r="170" ht="22.5" customHeight="1" spans="1:15">
      <c r="A170" s="11">
        <v>168</v>
      </c>
      <c r="B170" s="8">
        <f>PMT(贷款!$B$4/12,贷款!$B$3*12,-贷款!$B$2)</f>
        <v>2684.1081150607</v>
      </c>
      <c r="C170" s="9">
        <f>PPMT(贷款!$B$4/12,$A170,贷款!$B$3*12,-贷款!$B$2)</f>
        <v>1203.04102773066</v>
      </c>
      <c r="D170" s="9">
        <f>IPMT(贷款!$B$4/12,$A170,贷款!$B$3*12,-贷款!$B$2)</f>
        <v>1481.06708733004</v>
      </c>
      <c r="E170" s="9">
        <f t="shared" si="10"/>
        <v>145746.940068522</v>
      </c>
      <c r="F170" s="9">
        <f t="shared" si="11"/>
        <v>305183.223261675</v>
      </c>
      <c r="G170" s="9">
        <f>贷款!$B$2-E170</f>
        <v>354253.059931478</v>
      </c>
      <c r="I170" s="11">
        <v>168</v>
      </c>
      <c r="J170" s="8">
        <f t="shared" si="12"/>
        <v>2500</v>
      </c>
      <c r="K170" s="9">
        <f>贷款!$B$2/(贷款!$B$3*12)</f>
        <v>1388.88888888889</v>
      </c>
      <c r="L170" s="9">
        <f>(贷款!$B$4/12)*(贷款!$B$2-IF(I170=1,0,M170))</f>
        <v>1111.11111111111</v>
      </c>
      <c r="M170" s="9">
        <f t="shared" si="13"/>
        <v>233333.333333332</v>
      </c>
      <c r="N170" s="9">
        <f t="shared" si="14"/>
        <v>267853.009259259</v>
      </c>
      <c r="O170" s="9">
        <f>贷款!$B$2-M170</f>
        <v>266666.666666668</v>
      </c>
    </row>
    <row r="171" ht="22.5" customHeight="1" spans="1:15">
      <c r="A171" s="11">
        <v>169</v>
      </c>
      <c r="B171" s="6">
        <f>PMT(贷款!$B$4/12,贷款!$B$3*12,-贷款!$B$2)</f>
        <v>2684.1081150607</v>
      </c>
      <c r="C171" s="7">
        <f>PPMT(贷款!$B$4/12,$A171,贷款!$B$3*12,-贷款!$B$2)</f>
        <v>1208.05369867954</v>
      </c>
      <c r="D171" s="7">
        <f>IPMT(贷款!$B$4/12,$A171,贷款!$B$3*12,-贷款!$B$2)</f>
        <v>1476.05441638116</v>
      </c>
      <c r="E171" s="7">
        <f t="shared" si="10"/>
        <v>146954.993767202</v>
      </c>
      <c r="F171" s="7">
        <f t="shared" si="11"/>
        <v>306659.277678057</v>
      </c>
      <c r="G171" s="7">
        <f>贷款!$B$2-E171</f>
        <v>353045.006232798</v>
      </c>
      <c r="I171" s="11">
        <v>169</v>
      </c>
      <c r="J171" s="6">
        <f t="shared" si="12"/>
        <v>2494.21296296297</v>
      </c>
      <c r="K171" s="7">
        <f>贷款!$B$2/(贷款!$B$3*12)</f>
        <v>1388.88888888889</v>
      </c>
      <c r="L171" s="7">
        <f>(贷款!$B$4/12)*(贷款!$B$2-IF(I171=1,0,M171))</f>
        <v>1105.32407407408</v>
      </c>
      <c r="M171" s="7">
        <f t="shared" si="13"/>
        <v>234722.222222221</v>
      </c>
      <c r="N171" s="7">
        <f t="shared" si="14"/>
        <v>268958.333333333</v>
      </c>
      <c r="O171" s="7">
        <f>贷款!$B$2-M171</f>
        <v>265277.777777779</v>
      </c>
    </row>
    <row r="172" ht="22.5" customHeight="1" spans="1:15">
      <c r="A172" s="11">
        <v>170</v>
      </c>
      <c r="B172" s="8">
        <f>PMT(贷款!$B$4/12,贷款!$B$3*12,-贷款!$B$2)</f>
        <v>2684.1081150607</v>
      </c>
      <c r="C172" s="9">
        <f>PPMT(贷款!$B$4/12,$A172,贷款!$B$3*12,-贷款!$B$2)</f>
        <v>1213.08725575737</v>
      </c>
      <c r="D172" s="9">
        <f>IPMT(贷款!$B$4/12,$A172,贷款!$B$3*12,-贷款!$B$2)</f>
        <v>1471.02085930333</v>
      </c>
      <c r="E172" s="9">
        <f t="shared" si="10"/>
        <v>148168.081022959</v>
      </c>
      <c r="F172" s="9">
        <f t="shared" si="11"/>
        <v>308130.29853736</v>
      </c>
      <c r="G172" s="9">
        <f>贷款!$B$2-E172</f>
        <v>351831.918977041</v>
      </c>
      <c r="I172" s="11">
        <v>170</v>
      </c>
      <c r="J172" s="8">
        <f t="shared" si="12"/>
        <v>2488.42592592593</v>
      </c>
      <c r="K172" s="9">
        <f>贷款!$B$2/(贷款!$B$3*12)</f>
        <v>1388.88888888889</v>
      </c>
      <c r="L172" s="9">
        <f>(贷款!$B$4/12)*(贷款!$B$2-IF(I172=1,0,M172))</f>
        <v>1099.53703703704</v>
      </c>
      <c r="M172" s="9">
        <f t="shared" si="13"/>
        <v>236111.11111111</v>
      </c>
      <c r="N172" s="9">
        <f t="shared" si="14"/>
        <v>270057.870370371</v>
      </c>
      <c r="O172" s="9">
        <f>贷款!$B$2-M172</f>
        <v>263888.88888889</v>
      </c>
    </row>
    <row r="173" ht="22.5" customHeight="1" spans="1:15">
      <c r="A173" s="11">
        <v>171</v>
      </c>
      <c r="B173" s="6">
        <f>PMT(贷款!$B$4/12,贷款!$B$3*12,-贷款!$B$2)</f>
        <v>2684.1081150607</v>
      </c>
      <c r="C173" s="7">
        <f>PPMT(贷款!$B$4/12,$A173,贷款!$B$3*12,-贷款!$B$2)</f>
        <v>1218.14178598969</v>
      </c>
      <c r="D173" s="7">
        <f>IPMT(贷款!$B$4/12,$A173,贷款!$B$3*12,-贷款!$B$2)</f>
        <v>1465.966329071</v>
      </c>
      <c r="E173" s="7">
        <f t="shared" si="10"/>
        <v>149386.222808949</v>
      </c>
      <c r="F173" s="7">
        <f t="shared" si="11"/>
        <v>309596.264866431</v>
      </c>
      <c r="G173" s="7">
        <f>贷款!$B$2-E173</f>
        <v>350613.777191051</v>
      </c>
      <c r="I173" s="11">
        <v>171</v>
      </c>
      <c r="J173" s="6">
        <f t="shared" si="12"/>
        <v>2482.63888888889</v>
      </c>
      <c r="K173" s="7">
        <f>贷款!$B$2/(贷款!$B$3*12)</f>
        <v>1388.88888888889</v>
      </c>
      <c r="L173" s="7">
        <f>(贷款!$B$4/12)*(贷款!$B$2-IF(I173=1,0,M173))</f>
        <v>1093.75</v>
      </c>
      <c r="M173" s="7">
        <f t="shared" si="13"/>
        <v>237499.999999999</v>
      </c>
      <c r="N173" s="7">
        <f t="shared" si="14"/>
        <v>271151.620370371</v>
      </c>
      <c r="O173" s="7">
        <f>贷款!$B$2-M173</f>
        <v>262500.000000001</v>
      </c>
    </row>
    <row r="174" ht="22.5" customHeight="1" spans="1:15">
      <c r="A174" s="11">
        <v>172</v>
      </c>
      <c r="B174" s="8">
        <f>PMT(贷款!$B$4/12,贷款!$B$3*12,-贷款!$B$2)</f>
        <v>2684.1081150607</v>
      </c>
      <c r="C174" s="9">
        <f>PPMT(贷款!$B$4/12,$A174,贷款!$B$3*12,-贷款!$B$2)</f>
        <v>1223.21737676465</v>
      </c>
      <c r="D174" s="9">
        <f>IPMT(贷款!$B$4/12,$A174,贷款!$B$3*12,-贷款!$B$2)</f>
        <v>1460.89073829605</v>
      </c>
      <c r="E174" s="9">
        <f t="shared" si="10"/>
        <v>150609.440185714</v>
      </c>
      <c r="F174" s="9">
        <f t="shared" si="11"/>
        <v>311057.155604727</v>
      </c>
      <c r="G174" s="9">
        <f>贷款!$B$2-E174</f>
        <v>349390.559814286</v>
      </c>
      <c r="I174" s="11">
        <v>172</v>
      </c>
      <c r="J174" s="8">
        <f t="shared" si="12"/>
        <v>2476.85185185186</v>
      </c>
      <c r="K174" s="9">
        <f>贷款!$B$2/(贷款!$B$3*12)</f>
        <v>1388.88888888889</v>
      </c>
      <c r="L174" s="9">
        <f>(贷款!$B$4/12)*(贷款!$B$2-IF(I174=1,0,M174))</f>
        <v>1087.96296296297</v>
      </c>
      <c r="M174" s="9">
        <f t="shared" si="13"/>
        <v>238888.888888888</v>
      </c>
      <c r="N174" s="9">
        <f t="shared" si="14"/>
        <v>272239.583333333</v>
      </c>
      <c r="O174" s="9">
        <f>贷款!$B$2-M174</f>
        <v>261111.111111112</v>
      </c>
    </row>
    <row r="175" ht="22.5" customHeight="1" spans="1:15">
      <c r="A175" s="11">
        <v>173</v>
      </c>
      <c r="B175" s="6">
        <f>PMT(贷款!$B$4/12,贷款!$B$3*12,-贷款!$B$2)</f>
        <v>2684.1081150607</v>
      </c>
      <c r="C175" s="7">
        <f>PPMT(贷款!$B$4/12,$A175,贷款!$B$3*12,-贷款!$B$2)</f>
        <v>1228.3141158345</v>
      </c>
      <c r="D175" s="7">
        <f>IPMT(贷款!$B$4/12,$A175,贷款!$B$3*12,-贷款!$B$2)</f>
        <v>1455.7939992262</v>
      </c>
      <c r="E175" s="7">
        <f t="shared" si="10"/>
        <v>151837.754301548</v>
      </c>
      <c r="F175" s="7">
        <f t="shared" si="11"/>
        <v>312512.949603953</v>
      </c>
      <c r="G175" s="7">
        <f>贷款!$B$2-E175</f>
        <v>348162.245698452</v>
      </c>
      <c r="I175" s="11">
        <v>173</v>
      </c>
      <c r="J175" s="6">
        <f t="shared" si="12"/>
        <v>2471.06481481482</v>
      </c>
      <c r="K175" s="7">
        <f>贷款!$B$2/(贷款!$B$3*12)</f>
        <v>1388.88888888889</v>
      </c>
      <c r="L175" s="7">
        <f>(贷款!$B$4/12)*(贷款!$B$2-IF(I175=1,0,M175))</f>
        <v>1082.17592592593</v>
      </c>
      <c r="M175" s="7">
        <f t="shared" si="13"/>
        <v>240277.777777777</v>
      </c>
      <c r="N175" s="7">
        <f t="shared" si="14"/>
        <v>273321.759259259</v>
      </c>
      <c r="O175" s="7">
        <f>贷款!$B$2-M175</f>
        <v>259722.222222223</v>
      </c>
    </row>
    <row r="176" ht="22.5" customHeight="1" spans="1:15">
      <c r="A176" s="11">
        <v>174</v>
      </c>
      <c r="B176" s="8">
        <f>PMT(贷款!$B$4/12,贷款!$B$3*12,-贷款!$B$2)</f>
        <v>2684.1081150607</v>
      </c>
      <c r="C176" s="9">
        <f>PPMT(贷款!$B$4/12,$A176,贷款!$B$3*12,-贷款!$B$2)</f>
        <v>1233.43209131715</v>
      </c>
      <c r="D176" s="9">
        <f>IPMT(贷款!$B$4/12,$A176,贷款!$B$3*12,-贷款!$B$2)</f>
        <v>1450.67602374355</v>
      </c>
      <c r="E176" s="9">
        <f t="shared" si="10"/>
        <v>153071.186392865</v>
      </c>
      <c r="F176" s="9">
        <f t="shared" si="11"/>
        <v>313963.625627697</v>
      </c>
      <c r="G176" s="9">
        <f>贷款!$B$2-E176</f>
        <v>346928.813607135</v>
      </c>
      <c r="I176" s="11">
        <v>174</v>
      </c>
      <c r="J176" s="8">
        <f t="shared" si="12"/>
        <v>2465.27777777778</v>
      </c>
      <c r="K176" s="9">
        <f>贷款!$B$2/(贷款!$B$3*12)</f>
        <v>1388.88888888889</v>
      </c>
      <c r="L176" s="9">
        <f>(贷款!$B$4/12)*(贷款!$B$2-IF(I176=1,0,M176))</f>
        <v>1076.38888888889</v>
      </c>
      <c r="M176" s="9">
        <f t="shared" si="13"/>
        <v>241666.666666666</v>
      </c>
      <c r="N176" s="9">
        <f t="shared" si="14"/>
        <v>274398.148148148</v>
      </c>
      <c r="O176" s="9">
        <f>贷款!$B$2-M176</f>
        <v>258333.333333334</v>
      </c>
    </row>
    <row r="177" ht="22.5" customHeight="1" spans="1:15">
      <c r="A177" s="11">
        <v>175</v>
      </c>
      <c r="B177" s="6">
        <f>PMT(贷款!$B$4/12,贷款!$B$3*12,-贷款!$B$2)</f>
        <v>2684.1081150607</v>
      </c>
      <c r="C177" s="7">
        <f>PPMT(贷款!$B$4/12,$A177,贷款!$B$3*12,-贷款!$B$2)</f>
        <v>1238.57139169764</v>
      </c>
      <c r="D177" s="7">
        <f>IPMT(贷款!$B$4/12,$A177,贷款!$B$3*12,-贷款!$B$2)</f>
        <v>1445.53672336306</v>
      </c>
      <c r="E177" s="7">
        <f t="shared" si="10"/>
        <v>154309.757784563</v>
      </c>
      <c r="F177" s="7">
        <f t="shared" si="11"/>
        <v>315409.16235106</v>
      </c>
      <c r="G177" s="7">
        <f>贷款!$B$2-E177</f>
        <v>345690.242215437</v>
      </c>
      <c r="I177" s="11">
        <v>175</v>
      </c>
      <c r="J177" s="6">
        <f t="shared" si="12"/>
        <v>2459.49074074074</v>
      </c>
      <c r="K177" s="7">
        <f>贷款!$B$2/(贷款!$B$3*12)</f>
        <v>1388.88888888889</v>
      </c>
      <c r="L177" s="7">
        <f>(贷款!$B$4/12)*(贷款!$B$2-IF(I177=1,0,M177))</f>
        <v>1070.60185185186</v>
      </c>
      <c r="M177" s="7">
        <f t="shared" si="13"/>
        <v>243055.555555555</v>
      </c>
      <c r="N177" s="7">
        <f t="shared" si="14"/>
        <v>275468.75</v>
      </c>
      <c r="O177" s="7">
        <f>贷款!$B$2-M177</f>
        <v>256944.444444445</v>
      </c>
    </row>
    <row r="178" ht="22.5" customHeight="1" spans="1:15">
      <c r="A178" s="11">
        <v>176</v>
      </c>
      <c r="B178" s="8">
        <f>PMT(贷款!$B$4/12,贷款!$B$3*12,-贷款!$B$2)</f>
        <v>2684.1081150607</v>
      </c>
      <c r="C178" s="9">
        <f>PPMT(贷款!$B$4/12,$A178,贷款!$B$3*12,-贷款!$B$2)</f>
        <v>1243.73210582971</v>
      </c>
      <c r="D178" s="9">
        <f>IPMT(贷款!$B$4/12,$A178,贷款!$B$3*12,-贷款!$B$2)</f>
        <v>1440.37600923099</v>
      </c>
      <c r="E178" s="9">
        <f t="shared" si="10"/>
        <v>155553.489890393</v>
      </c>
      <c r="F178" s="9">
        <f t="shared" si="11"/>
        <v>316849.538360291</v>
      </c>
      <c r="G178" s="9">
        <f>贷款!$B$2-E178</f>
        <v>344446.510109607</v>
      </c>
      <c r="I178" s="11">
        <v>176</v>
      </c>
      <c r="J178" s="8">
        <f t="shared" si="12"/>
        <v>2453.70370370371</v>
      </c>
      <c r="K178" s="9">
        <f>贷款!$B$2/(贷款!$B$3*12)</f>
        <v>1388.88888888889</v>
      </c>
      <c r="L178" s="9">
        <f>(贷款!$B$4/12)*(贷款!$B$2-IF(I178=1,0,M178))</f>
        <v>1064.81481481482</v>
      </c>
      <c r="M178" s="9">
        <f t="shared" si="13"/>
        <v>244444.444444444</v>
      </c>
      <c r="N178" s="9">
        <f t="shared" si="14"/>
        <v>276533.564814815</v>
      </c>
      <c r="O178" s="9">
        <f>贷款!$B$2-M178</f>
        <v>255555.555555556</v>
      </c>
    </row>
    <row r="179" ht="22.5" customHeight="1" spans="1:15">
      <c r="A179" s="11">
        <v>177</v>
      </c>
      <c r="B179" s="6">
        <f>PMT(贷款!$B$4/12,贷款!$B$3*12,-贷款!$B$2)</f>
        <v>2684.1081150607</v>
      </c>
      <c r="C179" s="7">
        <f>PPMT(贷款!$B$4/12,$A179,贷款!$B$3*12,-贷款!$B$2)</f>
        <v>1248.91432293733</v>
      </c>
      <c r="D179" s="7">
        <f>IPMT(贷款!$B$4/12,$A179,贷款!$B$3*12,-贷款!$B$2)</f>
        <v>1435.19379212337</v>
      </c>
      <c r="E179" s="7">
        <f t="shared" si="10"/>
        <v>156802.40421333</v>
      </c>
      <c r="F179" s="7">
        <f t="shared" si="11"/>
        <v>318284.732152414</v>
      </c>
      <c r="G179" s="7">
        <f>贷款!$B$2-E179</f>
        <v>343197.59578667</v>
      </c>
      <c r="I179" s="11">
        <v>177</v>
      </c>
      <c r="J179" s="6">
        <f t="shared" si="12"/>
        <v>2447.91666666667</v>
      </c>
      <c r="K179" s="7">
        <f>贷款!$B$2/(贷款!$B$3*12)</f>
        <v>1388.88888888889</v>
      </c>
      <c r="L179" s="7">
        <f>(贷款!$B$4/12)*(贷款!$B$2-IF(I179=1,0,M179))</f>
        <v>1059.02777777778</v>
      </c>
      <c r="M179" s="7">
        <f t="shared" si="13"/>
        <v>245833.333333332</v>
      </c>
      <c r="N179" s="7">
        <f t="shared" si="14"/>
        <v>277592.592592593</v>
      </c>
      <c r="O179" s="7">
        <f>贷款!$B$2-M179</f>
        <v>254166.666666668</v>
      </c>
    </row>
    <row r="180" ht="22.5" customHeight="1" spans="1:15">
      <c r="A180" s="11">
        <v>178</v>
      </c>
      <c r="B180" s="8">
        <f>PMT(贷款!$B$4/12,贷款!$B$3*12,-贷款!$B$2)</f>
        <v>2684.1081150607</v>
      </c>
      <c r="C180" s="9">
        <f>PPMT(贷款!$B$4/12,$A180,贷款!$B$3*12,-贷款!$B$2)</f>
        <v>1254.11813261624</v>
      </c>
      <c r="D180" s="9">
        <f>IPMT(贷款!$B$4/12,$A180,贷款!$B$3*12,-贷款!$B$2)</f>
        <v>1429.98998244446</v>
      </c>
      <c r="E180" s="9">
        <f t="shared" si="10"/>
        <v>158056.522345946</v>
      </c>
      <c r="F180" s="9">
        <f t="shared" si="11"/>
        <v>319714.722134858</v>
      </c>
      <c r="G180" s="9">
        <f>贷款!$B$2-E180</f>
        <v>341943.477654054</v>
      </c>
      <c r="I180" s="11">
        <v>178</v>
      </c>
      <c r="J180" s="8">
        <f t="shared" si="12"/>
        <v>2442.12962962963</v>
      </c>
      <c r="K180" s="9">
        <f>贷款!$B$2/(贷款!$B$3*12)</f>
        <v>1388.88888888889</v>
      </c>
      <c r="L180" s="9">
        <f>(贷款!$B$4/12)*(贷款!$B$2-IF(I180=1,0,M180))</f>
        <v>1053.24074074074</v>
      </c>
      <c r="M180" s="9">
        <f t="shared" si="13"/>
        <v>247222.222222221</v>
      </c>
      <c r="N180" s="9">
        <f t="shared" si="14"/>
        <v>278645.833333334</v>
      </c>
      <c r="O180" s="9">
        <f>贷款!$B$2-M180</f>
        <v>252777.777777779</v>
      </c>
    </row>
    <row r="181" ht="22.5" customHeight="1" spans="1:15">
      <c r="A181" s="11">
        <v>179</v>
      </c>
      <c r="B181" s="6">
        <f>PMT(贷款!$B$4/12,贷款!$B$3*12,-贷款!$B$2)</f>
        <v>2684.1081150607</v>
      </c>
      <c r="C181" s="7">
        <f>PPMT(贷款!$B$4/12,$A181,贷款!$B$3*12,-贷款!$B$2)</f>
        <v>1259.34362483547</v>
      </c>
      <c r="D181" s="7">
        <f>IPMT(贷款!$B$4/12,$A181,贷款!$B$3*12,-贷款!$B$2)</f>
        <v>1424.76449022523</v>
      </c>
      <c r="E181" s="7">
        <f t="shared" si="10"/>
        <v>159315.865970782</v>
      </c>
      <c r="F181" s="7">
        <f t="shared" si="11"/>
        <v>321139.486625084</v>
      </c>
      <c r="G181" s="7">
        <f>贷款!$B$2-E181</f>
        <v>340684.134029218</v>
      </c>
      <c r="I181" s="11">
        <v>179</v>
      </c>
      <c r="J181" s="6">
        <f t="shared" si="12"/>
        <v>2436.3425925926</v>
      </c>
      <c r="K181" s="7">
        <f>贷款!$B$2/(贷款!$B$3*12)</f>
        <v>1388.88888888889</v>
      </c>
      <c r="L181" s="7">
        <f>(贷款!$B$4/12)*(贷款!$B$2-IF(I181=1,0,M181))</f>
        <v>1047.45370370371</v>
      </c>
      <c r="M181" s="7">
        <f t="shared" si="13"/>
        <v>248611.11111111</v>
      </c>
      <c r="N181" s="7">
        <f t="shared" si="14"/>
        <v>279693.287037037</v>
      </c>
      <c r="O181" s="7">
        <f>贷款!$B$2-M181</f>
        <v>251388.88888889</v>
      </c>
    </row>
    <row r="182" ht="22.5" customHeight="1" spans="1:15">
      <c r="A182" s="11">
        <v>180</v>
      </c>
      <c r="B182" s="8">
        <f>PMT(贷款!$B$4/12,贷款!$B$3*12,-贷款!$B$2)</f>
        <v>2684.1081150607</v>
      </c>
      <c r="C182" s="9">
        <f>PPMT(贷款!$B$4/12,$A182,贷款!$B$3*12,-贷款!$B$2)</f>
        <v>1264.59088993895</v>
      </c>
      <c r="D182" s="9">
        <f>IPMT(贷款!$B$4/12,$A182,贷款!$B$3*12,-贷款!$B$2)</f>
        <v>1419.51722512174</v>
      </c>
      <c r="E182" s="9">
        <f t="shared" si="10"/>
        <v>160580.456860721</v>
      </c>
      <c r="F182" s="9">
        <f t="shared" si="11"/>
        <v>322559.003850205</v>
      </c>
      <c r="G182" s="9">
        <f>贷款!$B$2-E182</f>
        <v>339419.543139279</v>
      </c>
      <c r="I182" s="11">
        <v>180</v>
      </c>
      <c r="J182" s="8">
        <f t="shared" si="12"/>
        <v>2430.55555555556</v>
      </c>
      <c r="K182" s="9">
        <f>贷款!$B$2/(贷款!$B$3*12)</f>
        <v>1388.88888888889</v>
      </c>
      <c r="L182" s="9">
        <f>(贷款!$B$4/12)*(贷款!$B$2-IF(I182=1,0,M182))</f>
        <v>1041.66666666667</v>
      </c>
      <c r="M182" s="9">
        <f t="shared" si="13"/>
        <v>249999.999999999</v>
      </c>
      <c r="N182" s="9">
        <f t="shared" si="14"/>
        <v>280734.953703704</v>
      </c>
      <c r="O182" s="9">
        <f>贷款!$B$2-M182</f>
        <v>250000.000000001</v>
      </c>
    </row>
    <row r="183" ht="22.5" customHeight="1" spans="1:15">
      <c r="A183" s="11">
        <v>181</v>
      </c>
      <c r="B183" s="6">
        <f>PMT(贷款!$B$4/12,贷款!$B$3*12,-贷款!$B$2)</f>
        <v>2684.1081150607</v>
      </c>
      <c r="C183" s="7">
        <f>PPMT(贷款!$B$4/12,$A183,贷款!$B$3*12,-贷款!$B$2)</f>
        <v>1269.86001864703</v>
      </c>
      <c r="D183" s="7">
        <f>IPMT(贷款!$B$4/12,$A183,贷款!$B$3*12,-贷款!$B$2)</f>
        <v>1414.24809641367</v>
      </c>
      <c r="E183" s="7">
        <f t="shared" si="10"/>
        <v>161850.316879368</v>
      </c>
      <c r="F183" s="7">
        <f t="shared" si="11"/>
        <v>323973.251946619</v>
      </c>
      <c r="G183" s="7">
        <f>贷款!$B$2-E183</f>
        <v>338149.683120632</v>
      </c>
      <c r="I183" s="11">
        <v>181</v>
      </c>
      <c r="J183" s="6">
        <f t="shared" si="12"/>
        <v>2424.76851851852</v>
      </c>
      <c r="K183" s="7">
        <f>贷款!$B$2/(贷款!$B$3*12)</f>
        <v>1388.88888888889</v>
      </c>
      <c r="L183" s="7">
        <f>(贷款!$B$4/12)*(贷款!$B$2-IF(I183=1,0,M183))</f>
        <v>1035.87962962963</v>
      </c>
      <c r="M183" s="7">
        <f t="shared" si="13"/>
        <v>251388.888888888</v>
      </c>
      <c r="N183" s="7">
        <f t="shared" si="14"/>
        <v>281770.833333334</v>
      </c>
      <c r="O183" s="7">
        <f>贷款!$B$2-M183</f>
        <v>248611.111111112</v>
      </c>
    </row>
    <row r="184" ht="22.5" customHeight="1" spans="1:15">
      <c r="A184" s="11">
        <v>182</v>
      </c>
      <c r="B184" s="8">
        <f>PMT(贷款!$B$4/12,贷款!$B$3*12,-贷款!$B$2)</f>
        <v>2684.1081150607</v>
      </c>
      <c r="C184" s="9">
        <f>PPMT(贷款!$B$4/12,$A184,贷款!$B$3*12,-贷款!$B$2)</f>
        <v>1275.15110205806</v>
      </c>
      <c r="D184" s="9">
        <f>IPMT(贷款!$B$4/12,$A184,贷款!$B$3*12,-贷款!$B$2)</f>
        <v>1408.95701300264</v>
      </c>
      <c r="E184" s="9">
        <f t="shared" si="10"/>
        <v>163125.467981426</v>
      </c>
      <c r="F184" s="9">
        <f t="shared" si="11"/>
        <v>325382.208959622</v>
      </c>
      <c r="G184" s="9">
        <f>贷款!$B$2-E184</f>
        <v>336874.532018574</v>
      </c>
      <c r="I184" s="11">
        <v>182</v>
      </c>
      <c r="J184" s="8">
        <f t="shared" si="12"/>
        <v>2418.98148148149</v>
      </c>
      <c r="K184" s="9">
        <f>贷款!$B$2/(贷款!$B$3*12)</f>
        <v>1388.88888888889</v>
      </c>
      <c r="L184" s="9">
        <f>(贷款!$B$4/12)*(贷款!$B$2-IF(I184=1,0,M184))</f>
        <v>1030.0925925926</v>
      </c>
      <c r="M184" s="9">
        <f t="shared" si="13"/>
        <v>252777.777777777</v>
      </c>
      <c r="N184" s="9">
        <f t="shared" si="14"/>
        <v>282800.925925926</v>
      </c>
      <c r="O184" s="9">
        <f>贷款!$B$2-M184</f>
        <v>247222.222222223</v>
      </c>
    </row>
    <row r="185" ht="22.5" customHeight="1" spans="1:15">
      <c r="A185" s="11">
        <v>183</v>
      </c>
      <c r="B185" s="6">
        <f>PMT(贷款!$B$4/12,贷款!$B$3*12,-贷款!$B$2)</f>
        <v>2684.1081150607</v>
      </c>
      <c r="C185" s="7">
        <f>PPMT(贷款!$B$4/12,$A185,贷款!$B$3*12,-贷款!$B$2)</f>
        <v>1280.46423164997</v>
      </c>
      <c r="D185" s="7">
        <f>IPMT(贷款!$B$4/12,$A185,贷款!$B$3*12,-贷款!$B$2)</f>
        <v>1403.64388341073</v>
      </c>
      <c r="E185" s="7">
        <f t="shared" si="10"/>
        <v>164405.932213076</v>
      </c>
      <c r="F185" s="7">
        <f t="shared" si="11"/>
        <v>326785.852843032</v>
      </c>
      <c r="G185" s="7">
        <f>贷款!$B$2-E185</f>
        <v>335594.067786924</v>
      </c>
      <c r="I185" s="11">
        <v>183</v>
      </c>
      <c r="J185" s="6">
        <f t="shared" si="12"/>
        <v>2413.19444444445</v>
      </c>
      <c r="K185" s="7">
        <f>贷款!$B$2/(贷款!$B$3*12)</f>
        <v>1388.88888888889</v>
      </c>
      <c r="L185" s="7">
        <f>(贷款!$B$4/12)*(贷款!$B$2-IF(I185=1,0,M185))</f>
        <v>1024.30555555556</v>
      </c>
      <c r="M185" s="7">
        <f t="shared" si="13"/>
        <v>254166.666666666</v>
      </c>
      <c r="N185" s="7">
        <f t="shared" si="14"/>
        <v>283825.231481482</v>
      </c>
      <c r="O185" s="7">
        <f>贷款!$B$2-M185</f>
        <v>245833.333333334</v>
      </c>
    </row>
    <row r="186" ht="22.5" customHeight="1" spans="1:15">
      <c r="A186" s="11">
        <v>184</v>
      </c>
      <c r="B186" s="8">
        <f>PMT(贷款!$B$4/12,贷款!$B$3*12,-贷款!$B$2)</f>
        <v>2684.1081150607</v>
      </c>
      <c r="C186" s="9">
        <f>PPMT(贷款!$B$4/12,$A186,贷款!$B$3*12,-贷款!$B$2)</f>
        <v>1285.79949928185</v>
      </c>
      <c r="D186" s="9">
        <f>IPMT(贷款!$B$4/12,$A186,贷款!$B$3*12,-贷款!$B$2)</f>
        <v>1398.30861577885</v>
      </c>
      <c r="E186" s="9">
        <f t="shared" si="10"/>
        <v>165691.731712358</v>
      </c>
      <c r="F186" s="9">
        <f t="shared" si="11"/>
        <v>328184.161458811</v>
      </c>
      <c r="G186" s="9">
        <f>贷款!$B$2-E186</f>
        <v>334308.268287642</v>
      </c>
      <c r="I186" s="11">
        <v>184</v>
      </c>
      <c r="J186" s="8">
        <f t="shared" si="12"/>
        <v>2407.40740740741</v>
      </c>
      <c r="K186" s="9">
        <f>贷款!$B$2/(贷款!$B$3*12)</f>
        <v>1388.88888888889</v>
      </c>
      <c r="L186" s="9">
        <f>(贷款!$B$4/12)*(贷款!$B$2-IF(I186=1,0,M186))</f>
        <v>1018.51851851852</v>
      </c>
      <c r="M186" s="9">
        <f t="shared" si="13"/>
        <v>255555.555555555</v>
      </c>
      <c r="N186" s="9">
        <f t="shared" si="14"/>
        <v>284843.75</v>
      </c>
      <c r="O186" s="9">
        <f>贷款!$B$2-M186</f>
        <v>244444.444444445</v>
      </c>
    </row>
    <row r="187" ht="22.5" customHeight="1" spans="1:15">
      <c r="A187" s="11">
        <v>185</v>
      </c>
      <c r="B187" s="6">
        <f>PMT(贷款!$B$4/12,贷款!$B$3*12,-贷款!$B$2)</f>
        <v>2684.1081150607</v>
      </c>
      <c r="C187" s="7">
        <f>PPMT(贷款!$B$4/12,$A187,贷款!$B$3*12,-贷款!$B$2)</f>
        <v>1291.15699719552</v>
      </c>
      <c r="D187" s="7">
        <f>IPMT(贷款!$B$4/12,$A187,贷款!$B$3*12,-贷款!$B$2)</f>
        <v>1392.95111786518</v>
      </c>
      <c r="E187" s="7">
        <f t="shared" si="10"/>
        <v>166982.888709553</v>
      </c>
      <c r="F187" s="7">
        <f t="shared" si="11"/>
        <v>329577.112576676</v>
      </c>
      <c r="G187" s="7">
        <f>贷款!$B$2-E187</f>
        <v>333017.111290447</v>
      </c>
      <c r="I187" s="11">
        <v>185</v>
      </c>
      <c r="J187" s="6">
        <f t="shared" si="12"/>
        <v>2401.62037037037</v>
      </c>
      <c r="K187" s="7">
        <f>贷款!$B$2/(贷款!$B$3*12)</f>
        <v>1388.88888888889</v>
      </c>
      <c r="L187" s="7">
        <f>(贷款!$B$4/12)*(贷款!$B$2-IF(I187=1,0,M187))</f>
        <v>1012.73148148149</v>
      </c>
      <c r="M187" s="7">
        <f t="shared" si="13"/>
        <v>256944.444444443</v>
      </c>
      <c r="N187" s="7">
        <f t="shared" si="14"/>
        <v>285856.481481482</v>
      </c>
      <c r="O187" s="7">
        <f>贷款!$B$2-M187</f>
        <v>243055.555555557</v>
      </c>
    </row>
    <row r="188" ht="22.5" customHeight="1" spans="1:15">
      <c r="A188" s="11">
        <v>186</v>
      </c>
      <c r="B188" s="8">
        <f>PMT(贷款!$B$4/12,贷款!$B$3*12,-贷款!$B$2)</f>
        <v>2684.1081150607</v>
      </c>
      <c r="C188" s="9">
        <f>PPMT(贷款!$B$4/12,$A188,贷款!$B$3*12,-贷款!$B$2)</f>
        <v>1296.53681801717</v>
      </c>
      <c r="D188" s="9">
        <f>IPMT(贷款!$B$4/12,$A188,贷款!$B$3*12,-贷款!$B$2)</f>
        <v>1387.57129704353</v>
      </c>
      <c r="E188" s="9">
        <f t="shared" si="10"/>
        <v>168279.42552757</v>
      </c>
      <c r="F188" s="9">
        <f t="shared" si="11"/>
        <v>330964.68387372</v>
      </c>
      <c r="G188" s="9">
        <f>贷款!$B$2-E188</f>
        <v>331720.57447243</v>
      </c>
      <c r="I188" s="11">
        <v>186</v>
      </c>
      <c r="J188" s="8">
        <f t="shared" si="12"/>
        <v>2395.83333333334</v>
      </c>
      <c r="K188" s="9">
        <f>贷款!$B$2/(贷款!$B$3*12)</f>
        <v>1388.88888888889</v>
      </c>
      <c r="L188" s="9">
        <f>(贷款!$B$4/12)*(贷款!$B$2-IF(I188=1,0,M188))</f>
        <v>1006.94444444445</v>
      </c>
      <c r="M188" s="9">
        <f t="shared" si="13"/>
        <v>258333.333333332</v>
      </c>
      <c r="N188" s="9">
        <f t="shared" si="14"/>
        <v>286863.425925926</v>
      </c>
      <c r="O188" s="9">
        <f>贷款!$B$2-M188</f>
        <v>241666.666666668</v>
      </c>
    </row>
    <row r="189" ht="22.5" customHeight="1" spans="1:15">
      <c r="A189" s="11">
        <v>187</v>
      </c>
      <c r="B189" s="6">
        <f>PMT(贷款!$B$4/12,贷款!$B$3*12,-贷款!$B$2)</f>
        <v>2684.1081150607</v>
      </c>
      <c r="C189" s="7">
        <f>PPMT(贷款!$B$4/12,$A189,贷款!$B$3*12,-贷款!$B$2)</f>
        <v>1301.93905475891</v>
      </c>
      <c r="D189" s="7">
        <f>IPMT(贷款!$B$4/12,$A189,贷款!$B$3*12,-贷款!$B$2)</f>
        <v>1382.16906030179</v>
      </c>
      <c r="E189" s="7">
        <f t="shared" si="10"/>
        <v>169581.364582329</v>
      </c>
      <c r="F189" s="7">
        <f t="shared" si="11"/>
        <v>332346.852934022</v>
      </c>
      <c r="G189" s="7">
        <f>贷款!$B$2-E189</f>
        <v>330418.635417671</v>
      </c>
      <c r="I189" s="11">
        <v>187</v>
      </c>
      <c r="J189" s="6">
        <f t="shared" si="12"/>
        <v>2390.0462962963</v>
      </c>
      <c r="K189" s="7">
        <f>贷款!$B$2/(贷款!$B$3*12)</f>
        <v>1388.88888888889</v>
      </c>
      <c r="L189" s="7">
        <f>(贷款!$B$4/12)*(贷款!$B$2-IF(I189=1,0,M189))</f>
        <v>1001.15740740741</v>
      </c>
      <c r="M189" s="7">
        <f t="shared" si="13"/>
        <v>259722.222222221</v>
      </c>
      <c r="N189" s="7">
        <f t="shared" si="14"/>
        <v>287864.583333334</v>
      </c>
      <c r="O189" s="7">
        <f>贷款!$B$2-M189</f>
        <v>240277.777777779</v>
      </c>
    </row>
    <row r="190" ht="22.5" customHeight="1" spans="1:15">
      <c r="A190" s="11">
        <v>188</v>
      </c>
      <c r="B190" s="8">
        <f>PMT(贷款!$B$4/12,贷款!$B$3*12,-贷款!$B$2)</f>
        <v>2684.1081150607</v>
      </c>
      <c r="C190" s="9">
        <f>PPMT(贷款!$B$4/12,$A190,贷款!$B$3*12,-贷款!$B$2)</f>
        <v>1307.3638008204</v>
      </c>
      <c r="D190" s="9">
        <f>IPMT(贷款!$B$4/12,$A190,贷款!$B$3*12,-贷款!$B$2)</f>
        <v>1376.7443142403</v>
      </c>
      <c r="E190" s="9">
        <f t="shared" si="10"/>
        <v>170888.72838315</v>
      </c>
      <c r="F190" s="9">
        <f t="shared" si="11"/>
        <v>333723.597248262</v>
      </c>
      <c r="G190" s="9">
        <f>贷款!$B$2-E190</f>
        <v>329111.27161685</v>
      </c>
      <c r="I190" s="11">
        <v>188</v>
      </c>
      <c r="J190" s="8">
        <f t="shared" si="12"/>
        <v>2384.25925925926</v>
      </c>
      <c r="K190" s="9">
        <f>贷款!$B$2/(贷款!$B$3*12)</f>
        <v>1388.88888888889</v>
      </c>
      <c r="L190" s="9">
        <f>(贷款!$B$4/12)*(贷款!$B$2-IF(I190=1,0,M190))</f>
        <v>995.370370370375</v>
      </c>
      <c r="M190" s="9">
        <f t="shared" si="13"/>
        <v>261111.11111111</v>
      </c>
      <c r="N190" s="9">
        <f t="shared" si="14"/>
        <v>288859.953703704</v>
      </c>
      <c r="O190" s="9">
        <f>贷款!$B$2-M190</f>
        <v>238888.88888889</v>
      </c>
    </row>
    <row r="191" ht="22.5" customHeight="1" spans="1:15">
      <c r="A191" s="11">
        <v>189</v>
      </c>
      <c r="B191" s="6">
        <f>PMT(贷款!$B$4/12,贷款!$B$3*12,-贷款!$B$2)</f>
        <v>2684.1081150607</v>
      </c>
      <c r="C191" s="7">
        <f>PPMT(贷款!$B$4/12,$A191,贷款!$B$3*12,-贷款!$B$2)</f>
        <v>1312.81114999049</v>
      </c>
      <c r="D191" s="7">
        <f>IPMT(贷款!$B$4/12,$A191,贷款!$B$3*12,-贷款!$B$2)</f>
        <v>1371.29696507021</v>
      </c>
      <c r="E191" s="7">
        <f t="shared" si="10"/>
        <v>172201.53953314</v>
      </c>
      <c r="F191" s="7">
        <f t="shared" si="11"/>
        <v>335094.894213332</v>
      </c>
      <c r="G191" s="7">
        <f>贷款!$B$2-E191</f>
        <v>327798.46046686</v>
      </c>
      <c r="I191" s="11">
        <v>189</v>
      </c>
      <c r="J191" s="6">
        <f t="shared" si="12"/>
        <v>2378.47222222223</v>
      </c>
      <c r="K191" s="7">
        <f>贷款!$B$2/(贷款!$B$3*12)</f>
        <v>1388.88888888889</v>
      </c>
      <c r="L191" s="7">
        <f>(贷款!$B$4/12)*(贷款!$B$2-IF(I191=1,0,M191))</f>
        <v>989.583333333338</v>
      </c>
      <c r="M191" s="7">
        <f t="shared" si="13"/>
        <v>262499.999999999</v>
      </c>
      <c r="N191" s="7">
        <f t="shared" si="14"/>
        <v>289849.537037037</v>
      </c>
      <c r="O191" s="7">
        <f>贷款!$B$2-M191</f>
        <v>237500.000000001</v>
      </c>
    </row>
    <row r="192" ht="22.5" customHeight="1" spans="1:15">
      <c r="A192" s="11">
        <v>190</v>
      </c>
      <c r="B192" s="8">
        <f>PMT(贷款!$B$4/12,贷款!$B$3*12,-贷款!$B$2)</f>
        <v>2684.1081150607</v>
      </c>
      <c r="C192" s="9">
        <f>PPMT(贷款!$B$4/12,$A192,贷款!$B$3*12,-贷款!$B$2)</f>
        <v>1318.28119644878</v>
      </c>
      <c r="D192" s="9">
        <f>IPMT(贷款!$B$4/12,$A192,贷款!$B$3*12,-贷款!$B$2)</f>
        <v>1365.82691861192</v>
      </c>
      <c r="E192" s="9">
        <f t="shared" si="10"/>
        <v>173519.820729589</v>
      </c>
      <c r="F192" s="9">
        <f t="shared" si="11"/>
        <v>336460.721131944</v>
      </c>
      <c r="G192" s="9">
        <f>贷款!$B$2-E192</f>
        <v>326480.179270411</v>
      </c>
      <c r="I192" s="11">
        <v>190</v>
      </c>
      <c r="J192" s="8">
        <f t="shared" si="12"/>
        <v>2372.68518518519</v>
      </c>
      <c r="K192" s="9">
        <f>贷款!$B$2/(贷款!$B$3*12)</f>
        <v>1388.88888888889</v>
      </c>
      <c r="L192" s="9">
        <f>(贷款!$B$4/12)*(贷款!$B$2-IF(I192=1,0,M192))</f>
        <v>983.796296296301</v>
      </c>
      <c r="M192" s="9">
        <f t="shared" si="13"/>
        <v>263888.888888888</v>
      </c>
      <c r="N192" s="9">
        <f t="shared" si="14"/>
        <v>290833.333333334</v>
      </c>
      <c r="O192" s="9">
        <f>贷款!$B$2-M192</f>
        <v>236111.111111112</v>
      </c>
    </row>
    <row r="193" ht="22.5" customHeight="1" spans="1:15">
      <c r="A193" s="11">
        <v>191</v>
      </c>
      <c r="B193" s="6">
        <f>PMT(贷款!$B$4/12,贷款!$B$3*12,-贷款!$B$2)</f>
        <v>2684.1081150607</v>
      </c>
      <c r="C193" s="7">
        <f>PPMT(贷款!$B$4/12,$A193,贷款!$B$3*12,-贷款!$B$2)</f>
        <v>1323.77403476732</v>
      </c>
      <c r="D193" s="7">
        <f>IPMT(贷款!$B$4/12,$A193,贷款!$B$3*12,-贷款!$B$2)</f>
        <v>1360.33408029338</v>
      </c>
      <c r="E193" s="7">
        <f t="shared" si="10"/>
        <v>174843.594764356</v>
      </c>
      <c r="F193" s="7">
        <f t="shared" si="11"/>
        <v>337821.055212238</v>
      </c>
      <c r="G193" s="7">
        <f>贷款!$B$2-E193</f>
        <v>325156.405235644</v>
      </c>
      <c r="I193" s="11">
        <v>191</v>
      </c>
      <c r="J193" s="6">
        <f t="shared" si="12"/>
        <v>2366.89814814815</v>
      </c>
      <c r="K193" s="7">
        <f>贷款!$B$2/(贷款!$B$3*12)</f>
        <v>1388.88888888889</v>
      </c>
      <c r="L193" s="7">
        <f>(贷款!$B$4/12)*(贷款!$B$2-IF(I193=1,0,M193))</f>
        <v>978.009259259264</v>
      </c>
      <c r="M193" s="7">
        <f t="shared" si="13"/>
        <v>265277.777777777</v>
      </c>
      <c r="N193" s="7">
        <f t="shared" si="14"/>
        <v>291811.342592593</v>
      </c>
      <c r="O193" s="7">
        <f>贷款!$B$2-M193</f>
        <v>234722.222222223</v>
      </c>
    </row>
    <row r="194" ht="22.5" customHeight="1" spans="1:15">
      <c r="A194" s="11">
        <v>192</v>
      </c>
      <c r="B194" s="8">
        <f>PMT(贷款!$B$4/12,贷款!$B$3*12,-贷款!$B$2)</f>
        <v>2684.1081150607</v>
      </c>
      <c r="C194" s="9">
        <f>PPMT(贷款!$B$4/12,$A194,贷款!$B$3*12,-贷款!$B$2)</f>
        <v>1329.28975991218</v>
      </c>
      <c r="D194" s="9">
        <f>IPMT(贷款!$B$4/12,$A194,贷款!$B$3*12,-贷款!$B$2)</f>
        <v>1354.81835514852</v>
      </c>
      <c r="E194" s="9">
        <f t="shared" si="10"/>
        <v>176172.884524268</v>
      </c>
      <c r="F194" s="9">
        <f t="shared" si="11"/>
        <v>339175.873567386</v>
      </c>
      <c r="G194" s="9">
        <f>贷款!$B$2-E194</f>
        <v>323827.115475732</v>
      </c>
      <c r="I194" s="11">
        <v>192</v>
      </c>
      <c r="J194" s="8">
        <f t="shared" si="12"/>
        <v>2361.11111111112</v>
      </c>
      <c r="K194" s="9">
        <f>贷款!$B$2/(贷款!$B$3*12)</f>
        <v>1388.88888888889</v>
      </c>
      <c r="L194" s="9">
        <f>(贷款!$B$4/12)*(贷款!$B$2-IF(I194=1,0,M194))</f>
        <v>972.222222222227</v>
      </c>
      <c r="M194" s="9">
        <f t="shared" si="13"/>
        <v>266666.666666666</v>
      </c>
      <c r="N194" s="9">
        <f t="shared" si="14"/>
        <v>292783.564814815</v>
      </c>
      <c r="O194" s="9">
        <f>贷款!$B$2-M194</f>
        <v>233333.333333334</v>
      </c>
    </row>
    <row r="195" ht="22.5" customHeight="1" spans="1:15">
      <c r="A195" s="11">
        <v>193</v>
      </c>
      <c r="B195" s="6">
        <f>PMT(贷款!$B$4/12,贷款!$B$3*12,-贷款!$B$2)</f>
        <v>2684.1081150607</v>
      </c>
      <c r="C195" s="7">
        <f>PPMT(贷款!$B$4/12,$A195,贷款!$B$3*12,-贷款!$B$2)</f>
        <v>1334.82846724515</v>
      </c>
      <c r="D195" s="7">
        <f>IPMT(贷款!$B$4/12,$A195,贷款!$B$3*12,-贷款!$B$2)</f>
        <v>1349.27964781555</v>
      </c>
      <c r="E195" s="7">
        <f t="shared" ref="E195:E258" si="15">IF(A195=1,0,E194)+C195</f>
        <v>177507.712991513</v>
      </c>
      <c r="F195" s="7">
        <f t="shared" si="11"/>
        <v>340525.153215202</v>
      </c>
      <c r="G195" s="7">
        <f>贷款!$B$2-E195</f>
        <v>322492.287008487</v>
      </c>
      <c r="I195" s="11">
        <v>193</v>
      </c>
      <c r="J195" s="6">
        <f t="shared" si="12"/>
        <v>2355.32407407408</v>
      </c>
      <c r="K195" s="7">
        <f>贷款!$B$2/(贷款!$B$3*12)</f>
        <v>1388.88888888889</v>
      </c>
      <c r="L195" s="7">
        <f>(贷款!$B$4/12)*(贷款!$B$2-IF(I195=1,0,M195))</f>
        <v>966.43518518519</v>
      </c>
      <c r="M195" s="7">
        <f t="shared" si="13"/>
        <v>268055.555555554</v>
      </c>
      <c r="N195" s="7">
        <f t="shared" si="14"/>
        <v>293750</v>
      </c>
      <c r="O195" s="7">
        <f>贷款!$B$2-M195</f>
        <v>231944.444444446</v>
      </c>
    </row>
    <row r="196" ht="22.5" customHeight="1" spans="1:15">
      <c r="A196" s="11">
        <v>194</v>
      </c>
      <c r="B196" s="8">
        <f>PMT(贷款!$B$4/12,贷款!$B$3*12,-贷款!$B$2)</f>
        <v>2684.1081150607</v>
      </c>
      <c r="C196" s="9">
        <f>PPMT(贷款!$B$4/12,$A196,贷款!$B$3*12,-贷款!$B$2)</f>
        <v>1340.39025252534</v>
      </c>
      <c r="D196" s="9">
        <f>IPMT(贷款!$B$4/12,$A196,贷款!$B$3*12,-贷款!$B$2)</f>
        <v>1343.71786253536</v>
      </c>
      <c r="E196" s="9">
        <f t="shared" si="15"/>
        <v>178848.103244039</v>
      </c>
      <c r="F196" s="9">
        <f t="shared" si="11"/>
        <v>341868.871077737</v>
      </c>
      <c r="G196" s="9">
        <f>贷款!$B$2-E196</f>
        <v>321151.896755961</v>
      </c>
      <c r="I196" s="11">
        <v>194</v>
      </c>
      <c r="J196" s="8">
        <f t="shared" si="12"/>
        <v>2349.53703703704</v>
      </c>
      <c r="K196" s="9">
        <f>贷款!$B$2/(贷款!$B$3*12)</f>
        <v>1388.88888888889</v>
      </c>
      <c r="L196" s="9">
        <f>(贷款!$B$4/12)*(贷款!$B$2-IF(I196=1,0,M196))</f>
        <v>960.648148148153</v>
      </c>
      <c r="M196" s="9">
        <f t="shared" si="13"/>
        <v>269444.444444443</v>
      </c>
      <c r="N196" s="9">
        <f t="shared" si="14"/>
        <v>294710.648148148</v>
      </c>
      <c r="O196" s="9">
        <f>贷款!$B$2-M196</f>
        <v>230555.555555557</v>
      </c>
    </row>
    <row r="197" ht="22.5" customHeight="1" spans="1:15">
      <c r="A197" s="11">
        <v>195</v>
      </c>
      <c r="B197" s="6">
        <f>PMT(贷款!$B$4/12,贷款!$B$3*12,-贷款!$B$2)</f>
        <v>2684.1081150607</v>
      </c>
      <c r="C197" s="7">
        <f>PPMT(贷款!$B$4/12,$A197,贷款!$B$3*12,-贷款!$B$2)</f>
        <v>1345.97521191086</v>
      </c>
      <c r="D197" s="7">
        <f>IPMT(贷款!$B$4/12,$A197,贷款!$B$3*12,-贷款!$B$2)</f>
        <v>1338.13290314984</v>
      </c>
      <c r="E197" s="7">
        <f t="shared" si="15"/>
        <v>180194.07845595</v>
      </c>
      <c r="F197" s="7">
        <f t="shared" ref="F197:F260" si="16">B197*A197-E197</f>
        <v>343207.003980887</v>
      </c>
      <c r="G197" s="7">
        <f>贷款!$B$2-E197</f>
        <v>319805.92154405</v>
      </c>
      <c r="I197" s="11">
        <v>195</v>
      </c>
      <c r="J197" s="6">
        <f t="shared" ref="J197:J260" si="17">K197+L197</f>
        <v>2343.75000000001</v>
      </c>
      <c r="K197" s="7">
        <f>贷款!$B$2/(贷款!$B$3*12)</f>
        <v>1388.88888888889</v>
      </c>
      <c r="L197" s="7">
        <f>(贷款!$B$4/12)*(贷款!$B$2-IF(I197=1,0,M197))</f>
        <v>954.861111111116</v>
      </c>
      <c r="M197" s="7">
        <f t="shared" ref="M197:M260" si="18">IF(I197=1,0,M196)+K197</f>
        <v>270833.333333332</v>
      </c>
      <c r="N197" s="7">
        <f t="shared" ref="N197:N260" si="19">IF(I197=1,0,N196)+L197</f>
        <v>295665.50925926</v>
      </c>
      <c r="O197" s="7">
        <f>贷款!$B$2-M197</f>
        <v>229166.666666668</v>
      </c>
    </row>
    <row r="198" ht="22.5" customHeight="1" spans="1:15">
      <c r="A198" s="11">
        <v>196</v>
      </c>
      <c r="B198" s="8">
        <f>PMT(贷款!$B$4/12,贷款!$B$3*12,-贷款!$B$2)</f>
        <v>2684.1081150607</v>
      </c>
      <c r="C198" s="9">
        <f>PPMT(贷款!$B$4/12,$A198,贷款!$B$3*12,-贷款!$B$2)</f>
        <v>1351.58344196049</v>
      </c>
      <c r="D198" s="9">
        <f>IPMT(贷款!$B$4/12,$A198,贷款!$B$3*12,-贷款!$B$2)</f>
        <v>1332.52467310021</v>
      </c>
      <c r="E198" s="9">
        <f t="shared" si="15"/>
        <v>181545.66189791</v>
      </c>
      <c r="F198" s="9">
        <f t="shared" si="16"/>
        <v>344539.528653987</v>
      </c>
      <c r="G198" s="9">
        <f>贷款!$B$2-E198</f>
        <v>318454.33810209</v>
      </c>
      <c r="I198" s="11">
        <v>196</v>
      </c>
      <c r="J198" s="8">
        <f t="shared" si="17"/>
        <v>2337.96296296297</v>
      </c>
      <c r="K198" s="9">
        <f>贷款!$B$2/(贷款!$B$3*12)</f>
        <v>1388.88888888889</v>
      </c>
      <c r="L198" s="9">
        <f>(贷款!$B$4/12)*(贷款!$B$2-IF(I198=1,0,M198))</f>
        <v>949.074074074079</v>
      </c>
      <c r="M198" s="9">
        <f t="shared" si="18"/>
        <v>272222.222222221</v>
      </c>
      <c r="N198" s="9">
        <f t="shared" si="19"/>
        <v>296614.583333334</v>
      </c>
      <c r="O198" s="9">
        <f>贷款!$B$2-M198</f>
        <v>227777.777777779</v>
      </c>
    </row>
    <row r="199" ht="22.5" customHeight="1" spans="1:15">
      <c r="A199" s="11">
        <v>197</v>
      </c>
      <c r="B199" s="6">
        <f>PMT(贷款!$B$4/12,贷款!$B$3*12,-贷款!$B$2)</f>
        <v>2684.1081150607</v>
      </c>
      <c r="C199" s="7">
        <f>PPMT(贷款!$B$4/12,$A199,贷款!$B$3*12,-贷款!$B$2)</f>
        <v>1357.21503963532</v>
      </c>
      <c r="D199" s="7">
        <f>IPMT(贷款!$B$4/12,$A199,贷款!$B$3*12,-贷款!$B$2)</f>
        <v>1326.89307542538</v>
      </c>
      <c r="E199" s="7">
        <f t="shared" si="15"/>
        <v>182902.876937545</v>
      </c>
      <c r="F199" s="7">
        <f t="shared" si="16"/>
        <v>345866.421729412</v>
      </c>
      <c r="G199" s="7">
        <f>贷款!$B$2-E199</f>
        <v>317097.123062455</v>
      </c>
      <c r="I199" s="11">
        <v>197</v>
      </c>
      <c r="J199" s="6">
        <f t="shared" si="17"/>
        <v>2332.17592592593</v>
      </c>
      <c r="K199" s="7">
        <f>贷款!$B$2/(贷款!$B$3*12)</f>
        <v>1388.88888888889</v>
      </c>
      <c r="L199" s="7">
        <f>(贷款!$B$4/12)*(贷款!$B$2-IF(I199=1,0,M199))</f>
        <v>943.287037037042</v>
      </c>
      <c r="M199" s="7">
        <f t="shared" si="18"/>
        <v>273611.11111111</v>
      </c>
      <c r="N199" s="7">
        <f t="shared" si="19"/>
        <v>297557.870370371</v>
      </c>
      <c r="O199" s="7">
        <f>贷款!$B$2-M199</f>
        <v>226388.88888889</v>
      </c>
    </row>
    <row r="200" ht="22.5" customHeight="1" spans="1:15">
      <c r="A200" s="11">
        <v>198</v>
      </c>
      <c r="B200" s="8">
        <f>PMT(贷款!$B$4/12,贷款!$B$3*12,-贷款!$B$2)</f>
        <v>2684.1081150607</v>
      </c>
      <c r="C200" s="9">
        <f>PPMT(贷款!$B$4/12,$A200,贷款!$B$3*12,-贷款!$B$2)</f>
        <v>1362.87010230047</v>
      </c>
      <c r="D200" s="9">
        <f>IPMT(贷款!$B$4/12,$A200,贷款!$B$3*12,-贷款!$B$2)</f>
        <v>1321.23801276023</v>
      </c>
      <c r="E200" s="9">
        <f t="shared" si="15"/>
        <v>184265.747039846</v>
      </c>
      <c r="F200" s="9">
        <f t="shared" si="16"/>
        <v>347187.659742173</v>
      </c>
      <c r="G200" s="9">
        <f>贷款!$B$2-E200</f>
        <v>315734.252960154</v>
      </c>
      <c r="I200" s="11">
        <v>198</v>
      </c>
      <c r="J200" s="8">
        <f t="shared" si="17"/>
        <v>2326.38888888889</v>
      </c>
      <c r="K200" s="9">
        <f>贷款!$B$2/(贷款!$B$3*12)</f>
        <v>1388.88888888889</v>
      </c>
      <c r="L200" s="9">
        <f>(贷款!$B$4/12)*(贷款!$B$2-IF(I200=1,0,M200))</f>
        <v>937.500000000005</v>
      </c>
      <c r="M200" s="9">
        <f t="shared" si="18"/>
        <v>274999.999999999</v>
      </c>
      <c r="N200" s="9">
        <f t="shared" si="19"/>
        <v>298495.370370371</v>
      </c>
      <c r="O200" s="9">
        <f>贷款!$B$2-M200</f>
        <v>225000.000000001</v>
      </c>
    </row>
    <row r="201" ht="22.5" customHeight="1" spans="1:15">
      <c r="A201" s="11">
        <v>199</v>
      </c>
      <c r="B201" s="6">
        <f>PMT(贷款!$B$4/12,贷款!$B$3*12,-贷款!$B$2)</f>
        <v>2684.1081150607</v>
      </c>
      <c r="C201" s="7">
        <f>PPMT(贷款!$B$4/12,$A201,贷款!$B$3*12,-贷款!$B$2)</f>
        <v>1368.54872772672</v>
      </c>
      <c r="D201" s="7">
        <f>IPMT(贷款!$B$4/12,$A201,贷款!$B$3*12,-贷款!$B$2)</f>
        <v>1315.55938733398</v>
      </c>
      <c r="E201" s="7">
        <f t="shared" si="15"/>
        <v>185634.295767573</v>
      </c>
      <c r="F201" s="7">
        <f t="shared" si="16"/>
        <v>348503.219129507</v>
      </c>
      <c r="G201" s="7">
        <f>贷款!$B$2-E201</f>
        <v>314365.704232427</v>
      </c>
      <c r="I201" s="11">
        <v>199</v>
      </c>
      <c r="J201" s="6">
        <f t="shared" si="17"/>
        <v>2320.60185185186</v>
      </c>
      <c r="K201" s="7">
        <f>贷款!$B$2/(贷款!$B$3*12)</f>
        <v>1388.88888888889</v>
      </c>
      <c r="L201" s="7">
        <f>(贷款!$B$4/12)*(贷款!$B$2-IF(I201=1,0,M201))</f>
        <v>931.712962962968</v>
      </c>
      <c r="M201" s="7">
        <f t="shared" si="18"/>
        <v>276388.888888888</v>
      </c>
      <c r="N201" s="7">
        <f t="shared" si="19"/>
        <v>299427.083333334</v>
      </c>
      <c r="O201" s="7">
        <f>贷款!$B$2-M201</f>
        <v>223611.111111112</v>
      </c>
    </row>
    <row r="202" ht="22.5" customHeight="1" spans="1:15">
      <c r="A202" s="11">
        <v>200</v>
      </c>
      <c r="B202" s="8">
        <f>PMT(贷款!$B$4/12,贷款!$B$3*12,-贷款!$B$2)</f>
        <v>2684.1081150607</v>
      </c>
      <c r="C202" s="9">
        <f>PPMT(贷款!$B$4/12,$A202,贷款!$B$3*12,-贷款!$B$2)</f>
        <v>1374.25101409225</v>
      </c>
      <c r="D202" s="9">
        <f>IPMT(贷款!$B$4/12,$A202,贷款!$B$3*12,-贷款!$B$2)</f>
        <v>1309.85710096845</v>
      </c>
      <c r="E202" s="9">
        <f t="shared" si="15"/>
        <v>187008.546781665</v>
      </c>
      <c r="F202" s="9">
        <f t="shared" si="16"/>
        <v>349813.076230475</v>
      </c>
      <c r="G202" s="9">
        <f>贷款!$B$2-E202</f>
        <v>312991.453218335</v>
      </c>
      <c r="I202" s="11">
        <v>200</v>
      </c>
      <c r="J202" s="8">
        <f t="shared" si="17"/>
        <v>2314.81481481482</v>
      </c>
      <c r="K202" s="9">
        <f>贷款!$B$2/(贷款!$B$3*12)</f>
        <v>1388.88888888889</v>
      </c>
      <c r="L202" s="9">
        <f>(贷款!$B$4/12)*(贷款!$B$2-IF(I202=1,0,M202))</f>
        <v>925.925925925931</v>
      </c>
      <c r="M202" s="9">
        <f t="shared" si="18"/>
        <v>277777.777777777</v>
      </c>
      <c r="N202" s="9">
        <f t="shared" si="19"/>
        <v>300353.00925926</v>
      </c>
      <c r="O202" s="9">
        <f>贷款!$B$2-M202</f>
        <v>222222.222222223</v>
      </c>
    </row>
    <row r="203" ht="22.5" customHeight="1" spans="1:15">
      <c r="A203" s="11">
        <v>201</v>
      </c>
      <c r="B203" s="6">
        <f>PMT(贷款!$B$4/12,贷款!$B$3*12,-贷款!$B$2)</f>
        <v>2684.1081150607</v>
      </c>
      <c r="C203" s="7">
        <f>PPMT(贷款!$B$4/12,$A203,贷款!$B$3*12,-贷款!$B$2)</f>
        <v>1379.9770599843</v>
      </c>
      <c r="D203" s="7">
        <f>IPMT(贷款!$B$4/12,$A203,贷款!$B$3*12,-贷款!$B$2)</f>
        <v>1304.1310550764</v>
      </c>
      <c r="E203" s="7">
        <f t="shared" si="15"/>
        <v>188388.523841649</v>
      </c>
      <c r="F203" s="7">
        <f t="shared" si="16"/>
        <v>351117.207285552</v>
      </c>
      <c r="G203" s="7">
        <f>贷款!$B$2-E203</f>
        <v>311611.476158351</v>
      </c>
      <c r="I203" s="11">
        <v>201</v>
      </c>
      <c r="J203" s="6">
        <f t="shared" si="17"/>
        <v>2309.02777777778</v>
      </c>
      <c r="K203" s="7">
        <f>贷款!$B$2/(贷款!$B$3*12)</f>
        <v>1388.88888888889</v>
      </c>
      <c r="L203" s="7">
        <f>(贷款!$B$4/12)*(贷款!$B$2-IF(I203=1,0,M203))</f>
        <v>920.138888888894</v>
      </c>
      <c r="M203" s="7">
        <f t="shared" si="18"/>
        <v>279166.666666665</v>
      </c>
      <c r="N203" s="7">
        <f t="shared" si="19"/>
        <v>301273.148148148</v>
      </c>
      <c r="O203" s="7">
        <f>贷款!$B$2-M203</f>
        <v>220833.333333335</v>
      </c>
    </row>
    <row r="204" ht="22.5" customHeight="1" spans="1:15">
      <c r="A204" s="11">
        <v>202</v>
      </c>
      <c r="B204" s="8">
        <f>PMT(贷款!$B$4/12,贷款!$B$3*12,-贷款!$B$2)</f>
        <v>2684.1081150607</v>
      </c>
      <c r="C204" s="9">
        <f>PPMT(贷款!$B$4/12,$A204,贷款!$B$3*12,-贷款!$B$2)</f>
        <v>1385.7269644009</v>
      </c>
      <c r="D204" s="9">
        <f>IPMT(贷款!$B$4/12,$A204,贷款!$B$3*12,-贷款!$B$2)</f>
        <v>1298.3811506598</v>
      </c>
      <c r="E204" s="9">
        <f t="shared" si="15"/>
        <v>189774.25080605</v>
      </c>
      <c r="F204" s="9">
        <f t="shared" si="16"/>
        <v>352415.588436211</v>
      </c>
      <c r="G204" s="9">
        <f>贷款!$B$2-E204</f>
        <v>310225.74919395</v>
      </c>
      <c r="I204" s="11">
        <v>202</v>
      </c>
      <c r="J204" s="8">
        <f t="shared" si="17"/>
        <v>2303.24074074075</v>
      </c>
      <c r="K204" s="9">
        <f>贷款!$B$2/(贷款!$B$3*12)</f>
        <v>1388.88888888889</v>
      </c>
      <c r="L204" s="9">
        <f>(贷款!$B$4/12)*(贷款!$B$2-IF(I204=1,0,M204))</f>
        <v>914.351851851857</v>
      </c>
      <c r="M204" s="9">
        <f t="shared" si="18"/>
        <v>280555.555555554</v>
      </c>
      <c r="N204" s="9">
        <f t="shared" si="19"/>
        <v>302187.5</v>
      </c>
      <c r="O204" s="9">
        <f>贷款!$B$2-M204</f>
        <v>219444.444444446</v>
      </c>
    </row>
    <row r="205" ht="22.5" customHeight="1" spans="1:15">
      <c r="A205" s="11">
        <v>203</v>
      </c>
      <c r="B205" s="6">
        <f>PMT(贷款!$B$4/12,贷款!$B$3*12,-贷款!$B$2)</f>
        <v>2684.1081150607</v>
      </c>
      <c r="C205" s="7">
        <f>PPMT(贷款!$B$4/12,$A205,贷款!$B$3*12,-贷款!$B$2)</f>
        <v>1391.50082675257</v>
      </c>
      <c r="D205" s="7">
        <f>IPMT(贷款!$B$4/12,$A205,贷款!$B$3*12,-贷款!$B$2)</f>
        <v>1292.60728830813</v>
      </c>
      <c r="E205" s="7">
        <f t="shared" si="15"/>
        <v>191165.751632803</v>
      </c>
      <c r="F205" s="7">
        <f t="shared" si="16"/>
        <v>353708.195724519</v>
      </c>
      <c r="G205" s="7">
        <f>贷款!$B$2-E205</f>
        <v>308834.248367197</v>
      </c>
      <c r="I205" s="11">
        <v>203</v>
      </c>
      <c r="J205" s="6">
        <f t="shared" si="17"/>
        <v>2297.45370370371</v>
      </c>
      <c r="K205" s="7">
        <f>贷款!$B$2/(贷款!$B$3*12)</f>
        <v>1388.88888888889</v>
      </c>
      <c r="L205" s="7">
        <f>(贷款!$B$4/12)*(贷款!$B$2-IF(I205=1,0,M205))</f>
        <v>908.56481481482</v>
      </c>
      <c r="M205" s="7">
        <f t="shared" si="18"/>
        <v>281944.444444443</v>
      </c>
      <c r="N205" s="7">
        <f t="shared" si="19"/>
        <v>303096.064814815</v>
      </c>
      <c r="O205" s="7">
        <f>贷款!$B$2-M205</f>
        <v>218055.555555557</v>
      </c>
    </row>
    <row r="206" ht="22.5" customHeight="1" spans="1:15">
      <c r="A206" s="11">
        <v>204</v>
      </c>
      <c r="B206" s="8">
        <f>PMT(贷款!$B$4/12,贷款!$B$3*12,-贷款!$B$2)</f>
        <v>2684.1081150607</v>
      </c>
      <c r="C206" s="9">
        <f>PPMT(贷款!$B$4/12,$A206,贷款!$B$3*12,-贷款!$B$2)</f>
        <v>1397.29874686404</v>
      </c>
      <c r="D206" s="9">
        <f>IPMT(贷款!$B$4/12,$A206,贷款!$B$3*12,-贷款!$B$2)</f>
        <v>1286.80936819666</v>
      </c>
      <c r="E206" s="9">
        <f t="shared" si="15"/>
        <v>192563.050379667</v>
      </c>
      <c r="F206" s="9">
        <f t="shared" si="16"/>
        <v>354995.005092716</v>
      </c>
      <c r="G206" s="9">
        <f>贷款!$B$2-E206</f>
        <v>307436.949620333</v>
      </c>
      <c r="I206" s="11">
        <v>204</v>
      </c>
      <c r="J206" s="8">
        <f t="shared" si="17"/>
        <v>2291.66666666667</v>
      </c>
      <c r="K206" s="9">
        <f>贷款!$B$2/(贷款!$B$3*12)</f>
        <v>1388.88888888889</v>
      </c>
      <c r="L206" s="9">
        <f>(贷款!$B$4/12)*(贷款!$B$2-IF(I206=1,0,M206))</f>
        <v>902.777777777783</v>
      </c>
      <c r="M206" s="9">
        <f t="shared" si="18"/>
        <v>283333.333333332</v>
      </c>
      <c r="N206" s="9">
        <f t="shared" si="19"/>
        <v>303998.842592593</v>
      </c>
      <c r="O206" s="9">
        <f>贷款!$B$2-M206</f>
        <v>216666.666666668</v>
      </c>
    </row>
    <row r="207" ht="22.5" customHeight="1" spans="1:15">
      <c r="A207" s="11">
        <v>205</v>
      </c>
      <c r="B207" s="6">
        <f>PMT(贷款!$B$4/12,贷款!$B$3*12,-贷款!$B$2)</f>
        <v>2684.1081150607</v>
      </c>
      <c r="C207" s="7">
        <f>PPMT(贷款!$B$4/12,$A207,贷款!$B$3*12,-贷款!$B$2)</f>
        <v>1403.12082497597</v>
      </c>
      <c r="D207" s="7">
        <f>IPMT(贷款!$B$4/12,$A207,贷款!$B$3*12,-贷款!$B$2)</f>
        <v>1280.98729008472</v>
      </c>
      <c r="E207" s="7">
        <f t="shared" si="15"/>
        <v>193966.171204643</v>
      </c>
      <c r="F207" s="7">
        <f t="shared" si="16"/>
        <v>356275.992382801</v>
      </c>
      <c r="G207" s="7">
        <f>贷款!$B$2-E207</f>
        <v>306033.828795357</v>
      </c>
      <c r="I207" s="11">
        <v>205</v>
      </c>
      <c r="J207" s="6">
        <f t="shared" si="17"/>
        <v>2285.87962962964</v>
      </c>
      <c r="K207" s="7">
        <f>贷款!$B$2/(贷款!$B$3*12)</f>
        <v>1388.88888888889</v>
      </c>
      <c r="L207" s="7">
        <f>(贷款!$B$4/12)*(贷款!$B$2-IF(I207=1,0,M207))</f>
        <v>896.990740740746</v>
      </c>
      <c r="M207" s="7">
        <f t="shared" si="18"/>
        <v>284722.222222221</v>
      </c>
      <c r="N207" s="7">
        <f t="shared" si="19"/>
        <v>304895.833333334</v>
      </c>
      <c r="O207" s="7">
        <f>贷款!$B$2-M207</f>
        <v>215277.777777779</v>
      </c>
    </row>
    <row r="208" ht="22.5" customHeight="1" spans="1:15">
      <c r="A208" s="11">
        <v>206</v>
      </c>
      <c r="B208" s="8">
        <f>PMT(贷款!$B$4/12,贷款!$B$3*12,-贷款!$B$2)</f>
        <v>2684.1081150607</v>
      </c>
      <c r="C208" s="9">
        <f>PPMT(贷款!$B$4/12,$A208,贷款!$B$3*12,-贷款!$B$2)</f>
        <v>1408.96716174671</v>
      </c>
      <c r="D208" s="9">
        <f>IPMT(贷款!$B$4/12,$A208,贷款!$B$3*12,-贷款!$B$2)</f>
        <v>1275.14095331399</v>
      </c>
      <c r="E208" s="9">
        <f t="shared" si="15"/>
        <v>195375.138366389</v>
      </c>
      <c r="F208" s="9">
        <f t="shared" si="16"/>
        <v>357551.133336115</v>
      </c>
      <c r="G208" s="9">
        <f>贷款!$B$2-E208</f>
        <v>304624.861633611</v>
      </c>
      <c r="I208" s="11">
        <v>206</v>
      </c>
      <c r="J208" s="8">
        <f t="shared" si="17"/>
        <v>2280.0925925926</v>
      </c>
      <c r="K208" s="9">
        <f>贷款!$B$2/(贷款!$B$3*12)</f>
        <v>1388.88888888889</v>
      </c>
      <c r="L208" s="9">
        <f>(贷款!$B$4/12)*(贷款!$B$2-IF(I208=1,0,M208))</f>
        <v>891.203703703709</v>
      </c>
      <c r="M208" s="9">
        <f t="shared" si="18"/>
        <v>286111.11111111</v>
      </c>
      <c r="N208" s="9">
        <f t="shared" si="19"/>
        <v>305787.037037037</v>
      </c>
      <c r="O208" s="9">
        <f>贷款!$B$2-M208</f>
        <v>213888.88888889</v>
      </c>
    </row>
    <row r="209" ht="22.5" customHeight="1" spans="1:15">
      <c r="A209" s="11">
        <v>207</v>
      </c>
      <c r="B209" s="6">
        <f>PMT(贷款!$B$4/12,贷款!$B$3*12,-贷款!$B$2)</f>
        <v>2684.1081150607</v>
      </c>
      <c r="C209" s="7">
        <f>PPMT(贷款!$B$4/12,$A209,贷款!$B$3*12,-贷款!$B$2)</f>
        <v>1414.83785825399</v>
      </c>
      <c r="D209" s="7">
        <f>IPMT(贷款!$B$4/12,$A209,贷款!$B$3*12,-贷款!$B$2)</f>
        <v>1269.27025680671</v>
      </c>
      <c r="E209" s="7">
        <f t="shared" si="15"/>
        <v>196789.976224643</v>
      </c>
      <c r="F209" s="7">
        <f t="shared" si="16"/>
        <v>358820.403592922</v>
      </c>
      <c r="G209" s="7">
        <f>贷款!$B$2-E209</f>
        <v>303210.023775357</v>
      </c>
      <c r="I209" s="11">
        <v>207</v>
      </c>
      <c r="J209" s="6">
        <f t="shared" si="17"/>
        <v>2274.30555555556</v>
      </c>
      <c r="K209" s="7">
        <f>贷款!$B$2/(贷款!$B$3*12)</f>
        <v>1388.88888888889</v>
      </c>
      <c r="L209" s="7">
        <f>(贷款!$B$4/12)*(贷款!$B$2-IF(I209=1,0,M209))</f>
        <v>885.416666666672</v>
      </c>
      <c r="M209" s="7">
        <f t="shared" si="18"/>
        <v>287499.999999999</v>
      </c>
      <c r="N209" s="7">
        <f t="shared" si="19"/>
        <v>306672.453703704</v>
      </c>
      <c r="O209" s="7">
        <f>贷款!$B$2-M209</f>
        <v>212500.000000001</v>
      </c>
    </row>
    <row r="210" ht="22.5" customHeight="1" spans="1:15">
      <c r="A210" s="11">
        <v>208</v>
      </c>
      <c r="B210" s="8">
        <f>PMT(贷款!$B$4/12,贷款!$B$3*12,-贷款!$B$2)</f>
        <v>2684.1081150607</v>
      </c>
      <c r="C210" s="9">
        <f>PPMT(贷款!$B$4/12,$A210,贷款!$B$3*12,-贷款!$B$2)</f>
        <v>1420.73301599671</v>
      </c>
      <c r="D210" s="9">
        <f>IPMT(贷款!$B$4/12,$A210,贷款!$B$3*12,-贷款!$B$2)</f>
        <v>1263.37509906399</v>
      </c>
      <c r="E210" s="9">
        <f t="shared" si="15"/>
        <v>198210.70924064</v>
      </c>
      <c r="F210" s="9">
        <f t="shared" si="16"/>
        <v>360083.778691985</v>
      </c>
      <c r="G210" s="9">
        <f>贷款!$B$2-E210</f>
        <v>301789.29075936</v>
      </c>
      <c r="I210" s="11">
        <v>208</v>
      </c>
      <c r="J210" s="8">
        <f t="shared" si="17"/>
        <v>2268.51851851852</v>
      </c>
      <c r="K210" s="9">
        <f>贷款!$B$2/(贷款!$B$3*12)</f>
        <v>1388.88888888889</v>
      </c>
      <c r="L210" s="9">
        <f>(贷款!$B$4/12)*(贷款!$B$2-IF(I210=1,0,M210))</f>
        <v>879.629629629635</v>
      </c>
      <c r="M210" s="9">
        <f t="shared" si="18"/>
        <v>288888.888888888</v>
      </c>
      <c r="N210" s="9">
        <f t="shared" si="19"/>
        <v>307552.083333334</v>
      </c>
      <c r="O210" s="9">
        <f>贷款!$B$2-M210</f>
        <v>211111.111111112</v>
      </c>
    </row>
    <row r="211" ht="22.5" customHeight="1" spans="1:15">
      <c r="A211" s="11">
        <v>209</v>
      </c>
      <c r="B211" s="6">
        <f>PMT(贷款!$B$4/12,贷款!$B$3*12,-贷款!$B$2)</f>
        <v>2684.1081150607</v>
      </c>
      <c r="C211" s="7">
        <f>PPMT(贷款!$B$4/12,$A211,贷款!$B$3*12,-贷款!$B$2)</f>
        <v>1426.6527368967</v>
      </c>
      <c r="D211" s="7">
        <f>IPMT(贷款!$B$4/12,$A211,贷款!$B$3*12,-贷款!$B$2)</f>
        <v>1257.455378164</v>
      </c>
      <c r="E211" s="7">
        <f t="shared" si="15"/>
        <v>199637.361977537</v>
      </c>
      <c r="F211" s="7">
        <f t="shared" si="16"/>
        <v>361341.234070149</v>
      </c>
      <c r="G211" s="7">
        <f>贷款!$B$2-E211</f>
        <v>300362.638022463</v>
      </c>
      <c r="I211" s="11">
        <v>209</v>
      </c>
      <c r="J211" s="6">
        <f t="shared" si="17"/>
        <v>2262.73148148149</v>
      </c>
      <c r="K211" s="7">
        <f>贷款!$B$2/(贷款!$B$3*12)</f>
        <v>1388.88888888889</v>
      </c>
      <c r="L211" s="7">
        <f>(贷款!$B$4/12)*(贷款!$B$2-IF(I211=1,0,M211))</f>
        <v>873.842592592598</v>
      </c>
      <c r="M211" s="7">
        <f t="shared" si="18"/>
        <v>290277.777777776</v>
      </c>
      <c r="N211" s="7">
        <f t="shared" si="19"/>
        <v>308425.925925926</v>
      </c>
      <c r="O211" s="7">
        <f>贷款!$B$2-M211</f>
        <v>209722.222222224</v>
      </c>
    </row>
    <row r="212" ht="22.5" customHeight="1" spans="1:15">
      <c r="A212" s="11">
        <v>210</v>
      </c>
      <c r="B212" s="8">
        <f>PMT(贷款!$B$4/12,贷款!$B$3*12,-贷款!$B$2)</f>
        <v>2684.1081150607</v>
      </c>
      <c r="C212" s="9">
        <f>PPMT(贷款!$B$4/12,$A212,贷款!$B$3*12,-贷款!$B$2)</f>
        <v>1432.59712330043</v>
      </c>
      <c r="D212" s="9">
        <f>IPMT(贷款!$B$4/12,$A212,贷款!$B$3*12,-贷款!$B$2)</f>
        <v>1251.51099176027</v>
      </c>
      <c r="E212" s="9">
        <f t="shared" si="15"/>
        <v>201069.959100837</v>
      </c>
      <c r="F212" s="9">
        <f t="shared" si="16"/>
        <v>362592.74506191</v>
      </c>
      <c r="G212" s="9">
        <f>贷款!$B$2-E212</f>
        <v>298930.040899163</v>
      </c>
      <c r="I212" s="11">
        <v>210</v>
      </c>
      <c r="J212" s="8">
        <f t="shared" si="17"/>
        <v>2256.94444444445</v>
      </c>
      <c r="K212" s="9">
        <f>贷款!$B$2/(贷款!$B$3*12)</f>
        <v>1388.88888888889</v>
      </c>
      <c r="L212" s="9">
        <f>(贷款!$B$4/12)*(贷款!$B$2-IF(I212=1,0,M212))</f>
        <v>868.055555555561</v>
      </c>
      <c r="M212" s="9">
        <f t="shared" si="18"/>
        <v>291666.666666665</v>
      </c>
      <c r="N212" s="9">
        <f t="shared" si="19"/>
        <v>309293.981481482</v>
      </c>
      <c r="O212" s="9">
        <f>贷款!$B$2-M212</f>
        <v>208333.333333335</v>
      </c>
    </row>
    <row r="213" ht="22.5" customHeight="1" spans="1:15">
      <c r="A213" s="11">
        <v>211</v>
      </c>
      <c r="B213" s="6">
        <f>PMT(贷款!$B$4/12,贷款!$B$3*12,-贷款!$B$2)</f>
        <v>2684.1081150607</v>
      </c>
      <c r="C213" s="7">
        <f>PPMT(贷款!$B$4/12,$A213,贷款!$B$3*12,-贷款!$B$2)</f>
        <v>1438.56627798085</v>
      </c>
      <c r="D213" s="7">
        <f>IPMT(贷款!$B$4/12,$A213,贷款!$B$3*12,-贷款!$B$2)</f>
        <v>1245.54183707985</v>
      </c>
      <c r="E213" s="7">
        <f t="shared" si="15"/>
        <v>202508.525378818</v>
      </c>
      <c r="F213" s="7">
        <f t="shared" si="16"/>
        <v>363838.28689899</v>
      </c>
      <c r="G213" s="7">
        <f>贷款!$B$2-E213</f>
        <v>297491.474621182</v>
      </c>
      <c r="I213" s="11">
        <v>211</v>
      </c>
      <c r="J213" s="6">
        <f t="shared" si="17"/>
        <v>2251.15740740741</v>
      </c>
      <c r="K213" s="7">
        <f>贷款!$B$2/(贷款!$B$3*12)</f>
        <v>1388.88888888889</v>
      </c>
      <c r="L213" s="7">
        <f>(贷款!$B$4/12)*(贷款!$B$2-IF(I213=1,0,M213))</f>
        <v>862.268518518524</v>
      </c>
      <c r="M213" s="7">
        <f t="shared" si="18"/>
        <v>293055.555555554</v>
      </c>
      <c r="N213" s="7">
        <f t="shared" si="19"/>
        <v>310156.25</v>
      </c>
      <c r="O213" s="7">
        <f>贷款!$B$2-M213</f>
        <v>206944.444444446</v>
      </c>
    </row>
    <row r="214" ht="22.5" customHeight="1" spans="1:15">
      <c r="A214" s="11">
        <v>212</v>
      </c>
      <c r="B214" s="8">
        <f>PMT(贷款!$B$4/12,贷款!$B$3*12,-贷款!$B$2)</f>
        <v>2684.1081150607</v>
      </c>
      <c r="C214" s="9">
        <f>PPMT(贷款!$B$4/12,$A214,贷款!$B$3*12,-贷款!$B$2)</f>
        <v>1444.5603041391</v>
      </c>
      <c r="D214" s="9">
        <f>IPMT(贷款!$B$4/12,$A214,贷款!$B$3*12,-贷款!$B$2)</f>
        <v>1239.54781092159</v>
      </c>
      <c r="E214" s="9">
        <f t="shared" si="15"/>
        <v>203953.085682957</v>
      </c>
      <c r="F214" s="9">
        <f t="shared" si="16"/>
        <v>365077.834709911</v>
      </c>
      <c r="G214" s="9">
        <f>贷款!$B$2-E214</f>
        <v>296046.914317043</v>
      </c>
      <c r="I214" s="11">
        <v>212</v>
      </c>
      <c r="J214" s="8">
        <f t="shared" si="17"/>
        <v>2245.37037037038</v>
      </c>
      <c r="K214" s="9">
        <f>贷款!$B$2/(贷款!$B$3*12)</f>
        <v>1388.88888888889</v>
      </c>
      <c r="L214" s="9">
        <f>(贷款!$B$4/12)*(贷款!$B$2-IF(I214=1,0,M214))</f>
        <v>856.481481481487</v>
      </c>
      <c r="M214" s="9">
        <f t="shared" si="18"/>
        <v>294444.444444443</v>
      </c>
      <c r="N214" s="9">
        <f t="shared" si="19"/>
        <v>311012.731481482</v>
      </c>
      <c r="O214" s="9">
        <f>贷款!$B$2-M214</f>
        <v>205555.555555557</v>
      </c>
    </row>
    <row r="215" ht="22.5" customHeight="1" spans="1:15">
      <c r="A215" s="11">
        <v>213</v>
      </c>
      <c r="B215" s="6">
        <f>PMT(贷款!$B$4/12,贷款!$B$3*12,-贷款!$B$2)</f>
        <v>2684.1081150607</v>
      </c>
      <c r="C215" s="7">
        <f>PPMT(贷款!$B$4/12,$A215,贷款!$B$3*12,-贷款!$B$2)</f>
        <v>1450.57930540635</v>
      </c>
      <c r="D215" s="7">
        <f>IPMT(贷款!$B$4/12,$A215,贷款!$B$3*12,-贷款!$B$2)</f>
        <v>1233.52880965435</v>
      </c>
      <c r="E215" s="7">
        <f t="shared" si="15"/>
        <v>205403.664988364</v>
      </c>
      <c r="F215" s="7">
        <f t="shared" si="16"/>
        <v>366311.363519566</v>
      </c>
      <c r="G215" s="7">
        <f>贷款!$B$2-E215</f>
        <v>294596.335011636</v>
      </c>
      <c r="I215" s="11">
        <v>213</v>
      </c>
      <c r="J215" s="6">
        <f t="shared" si="17"/>
        <v>2239.58333333334</v>
      </c>
      <c r="K215" s="7">
        <f>贷款!$B$2/(贷款!$B$3*12)</f>
        <v>1388.88888888889</v>
      </c>
      <c r="L215" s="7">
        <f>(贷款!$B$4/12)*(贷款!$B$2-IF(I215=1,0,M215))</f>
        <v>850.69444444445</v>
      </c>
      <c r="M215" s="7">
        <f t="shared" si="18"/>
        <v>295833.333333332</v>
      </c>
      <c r="N215" s="7">
        <f t="shared" si="19"/>
        <v>311863.425925926</v>
      </c>
      <c r="O215" s="7">
        <f>贷款!$B$2-M215</f>
        <v>204166.666666668</v>
      </c>
    </row>
    <row r="216" ht="22.5" customHeight="1" spans="1:15">
      <c r="A216" s="11">
        <v>214</v>
      </c>
      <c r="B216" s="8">
        <f>PMT(贷款!$B$4/12,贷款!$B$3*12,-贷款!$B$2)</f>
        <v>2684.1081150607</v>
      </c>
      <c r="C216" s="9">
        <f>PPMT(贷款!$B$4/12,$A216,贷款!$B$3*12,-贷款!$B$2)</f>
        <v>1456.62338584554</v>
      </c>
      <c r="D216" s="9">
        <f>IPMT(贷款!$B$4/12,$A216,贷款!$B$3*12,-贷款!$B$2)</f>
        <v>1227.48472921515</v>
      </c>
      <c r="E216" s="9">
        <f t="shared" si="15"/>
        <v>206860.288374209</v>
      </c>
      <c r="F216" s="9">
        <f t="shared" si="16"/>
        <v>367538.848248781</v>
      </c>
      <c r="G216" s="9">
        <f>贷款!$B$2-E216</f>
        <v>293139.711625791</v>
      </c>
      <c r="I216" s="11">
        <v>214</v>
      </c>
      <c r="J216" s="8">
        <f t="shared" si="17"/>
        <v>2233.7962962963</v>
      </c>
      <c r="K216" s="9">
        <f>贷款!$B$2/(贷款!$B$3*12)</f>
        <v>1388.88888888889</v>
      </c>
      <c r="L216" s="9">
        <f>(贷款!$B$4/12)*(贷款!$B$2-IF(I216=1,0,M216))</f>
        <v>844.907407407413</v>
      </c>
      <c r="M216" s="9">
        <f t="shared" si="18"/>
        <v>297222.222222221</v>
      </c>
      <c r="N216" s="9">
        <f t="shared" si="19"/>
        <v>312708.333333334</v>
      </c>
      <c r="O216" s="9">
        <f>贷款!$B$2-M216</f>
        <v>202777.777777779</v>
      </c>
    </row>
    <row r="217" ht="22.5" customHeight="1" spans="1:15">
      <c r="A217" s="11">
        <v>215</v>
      </c>
      <c r="B217" s="6">
        <f>PMT(贷款!$B$4/12,贷款!$B$3*12,-贷款!$B$2)</f>
        <v>2684.1081150607</v>
      </c>
      <c r="C217" s="7">
        <f>PPMT(贷款!$B$4/12,$A217,贷款!$B$3*12,-贷款!$B$2)</f>
        <v>1462.69264995323</v>
      </c>
      <c r="D217" s="7">
        <f>IPMT(贷款!$B$4/12,$A217,贷款!$B$3*12,-贷款!$B$2)</f>
        <v>1221.41546510747</v>
      </c>
      <c r="E217" s="7">
        <f t="shared" si="15"/>
        <v>208322.981024162</v>
      </c>
      <c r="F217" s="7">
        <f t="shared" si="16"/>
        <v>368760.263713888</v>
      </c>
      <c r="G217" s="7">
        <f>贷款!$B$2-E217</f>
        <v>291677.018975838</v>
      </c>
      <c r="I217" s="11">
        <v>215</v>
      </c>
      <c r="J217" s="6">
        <f t="shared" si="17"/>
        <v>2228.00925925927</v>
      </c>
      <c r="K217" s="7">
        <f>贷款!$B$2/(贷款!$B$3*12)</f>
        <v>1388.88888888889</v>
      </c>
      <c r="L217" s="7">
        <f>(贷款!$B$4/12)*(贷款!$B$2-IF(I217=1,0,M217))</f>
        <v>839.120370370376</v>
      </c>
      <c r="M217" s="7">
        <f t="shared" si="18"/>
        <v>298611.11111111</v>
      </c>
      <c r="N217" s="7">
        <f t="shared" si="19"/>
        <v>313547.453703704</v>
      </c>
      <c r="O217" s="7">
        <f>贷款!$B$2-M217</f>
        <v>201388.88888889</v>
      </c>
    </row>
    <row r="218" ht="22.5" customHeight="1" spans="1:15">
      <c r="A218" s="11">
        <v>216</v>
      </c>
      <c r="B218" s="8">
        <f>PMT(贷款!$B$4/12,贷款!$B$3*12,-贷款!$B$2)</f>
        <v>2684.1081150607</v>
      </c>
      <c r="C218" s="9">
        <f>PPMT(贷款!$B$4/12,$A218,贷款!$B$3*12,-贷款!$B$2)</f>
        <v>1468.78720266137</v>
      </c>
      <c r="D218" s="9">
        <f>IPMT(贷款!$B$4/12,$A218,贷款!$B$3*12,-贷款!$B$2)</f>
        <v>1215.32091239933</v>
      </c>
      <c r="E218" s="9">
        <f t="shared" si="15"/>
        <v>209791.768226824</v>
      </c>
      <c r="F218" s="9">
        <f t="shared" si="16"/>
        <v>369975.584626288</v>
      </c>
      <c r="G218" s="9">
        <f>贷款!$B$2-E218</f>
        <v>290208.231773176</v>
      </c>
      <c r="I218" s="11">
        <v>216</v>
      </c>
      <c r="J218" s="8">
        <f t="shared" si="17"/>
        <v>2222.22222222223</v>
      </c>
      <c r="K218" s="9">
        <f>贷款!$B$2/(贷款!$B$3*12)</f>
        <v>1388.88888888889</v>
      </c>
      <c r="L218" s="9">
        <f>(贷款!$B$4/12)*(贷款!$B$2-IF(I218=1,0,M218))</f>
        <v>833.333333333339</v>
      </c>
      <c r="M218" s="9">
        <f t="shared" si="18"/>
        <v>299999.999999999</v>
      </c>
      <c r="N218" s="9">
        <f t="shared" si="19"/>
        <v>314380.787037037</v>
      </c>
      <c r="O218" s="9">
        <f>贷款!$B$2-M218</f>
        <v>200000.000000001</v>
      </c>
    </row>
    <row r="219" ht="22.5" customHeight="1" spans="1:15">
      <c r="A219" s="11">
        <v>217</v>
      </c>
      <c r="B219" s="6">
        <f>PMT(贷款!$B$4/12,贷款!$B$3*12,-贷款!$B$2)</f>
        <v>2684.1081150607</v>
      </c>
      <c r="C219" s="7">
        <f>PPMT(贷款!$B$4/12,$A219,贷款!$B$3*12,-贷款!$B$2)</f>
        <v>1474.90714933913</v>
      </c>
      <c r="D219" s="7">
        <f>IPMT(贷款!$B$4/12,$A219,贷款!$B$3*12,-贷款!$B$2)</f>
        <v>1209.20096572157</v>
      </c>
      <c r="E219" s="7">
        <f t="shared" si="15"/>
        <v>211266.675376163</v>
      </c>
      <c r="F219" s="7">
        <f t="shared" si="16"/>
        <v>371184.785592009</v>
      </c>
      <c r="G219" s="7">
        <f>贷款!$B$2-E219</f>
        <v>288733.324623837</v>
      </c>
      <c r="I219" s="11">
        <v>217</v>
      </c>
      <c r="J219" s="6">
        <f t="shared" si="17"/>
        <v>2216.43518518519</v>
      </c>
      <c r="K219" s="7">
        <f>贷款!$B$2/(贷款!$B$3*12)</f>
        <v>1388.88888888889</v>
      </c>
      <c r="L219" s="7">
        <f>(贷款!$B$4/12)*(贷款!$B$2-IF(I219=1,0,M219))</f>
        <v>827.546296296302</v>
      </c>
      <c r="M219" s="7">
        <f t="shared" si="18"/>
        <v>301388.888888887</v>
      </c>
      <c r="N219" s="7">
        <f t="shared" si="19"/>
        <v>315208.333333334</v>
      </c>
      <c r="O219" s="7">
        <f>贷款!$B$2-M219</f>
        <v>198611.111111113</v>
      </c>
    </row>
    <row r="220" ht="22.5" customHeight="1" spans="1:15">
      <c r="A220" s="11">
        <v>218</v>
      </c>
      <c r="B220" s="8">
        <f>PMT(贷款!$B$4/12,贷款!$B$3*12,-贷款!$B$2)</f>
        <v>2684.1081150607</v>
      </c>
      <c r="C220" s="9">
        <f>PPMT(贷款!$B$4/12,$A220,贷款!$B$3*12,-贷款!$B$2)</f>
        <v>1481.05259579471</v>
      </c>
      <c r="D220" s="9">
        <f>IPMT(贷款!$B$4/12,$A220,贷款!$B$3*12,-贷款!$B$2)</f>
        <v>1203.05551926599</v>
      </c>
      <c r="E220" s="9">
        <f t="shared" si="15"/>
        <v>212747.727971958</v>
      </c>
      <c r="F220" s="9">
        <f t="shared" si="16"/>
        <v>372387.841111275</v>
      </c>
      <c r="G220" s="9">
        <f>贷款!$B$2-E220</f>
        <v>287252.272028042</v>
      </c>
      <c r="I220" s="11">
        <v>218</v>
      </c>
      <c r="J220" s="8">
        <f t="shared" si="17"/>
        <v>2210.64814814815</v>
      </c>
      <c r="K220" s="9">
        <f>贷款!$B$2/(贷款!$B$3*12)</f>
        <v>1388.88888888889</v>
      </c>
      <c r="L220" s="9">
        <f>(贷款!$B$4/12)*(贷款!$B$2-IF(I220=1,0,M220))</f>
        <v>821.759259259265</v>
      </c>
      <c r="M220" s="9">
        <f t="shared" si="18"/>
        <v>302777.777777776</v>
      </c>
      <c r="N220" s="9">
        <f t="shared" si="19"/>
        <v>316030.092592593</v>
      </c>
      <c r="O220" s="9">
        <f>贷款!$B$2-M220</f>
        <v>197222.222222224</v>
      </c>
    </row>
    <row r="221" ht="22.5" customHeight="1" spans="1:15">
      <c r="A221" s="11">
        <v>219</v>
      </c>
      <c r="B221" s="6">
        <f>PMT(贷款!$B$4/12,贷款!$B$3*12,-贷款!$B$2)</f>
        <v>2684.1081150607</v>
      </c>
      <c r="C221" s="7">
        <f>PPMT(贷款!$B$4/12,$A221,贷款!$B$3*12,-贷款!$B$2)</f>
        <v>1487.22364827719</v>
      </c>
      <c r="D221" s="7">
        <f>IPMT(贷款!$B$4/12,$A221,贷款!$B$3*12,-贷款!$B$2)</f>
        <v>1196.88446678351</v>
      </c>
      <c r="E221" s="7">
        <f t="shared" si="15"/>
        <v>214234.951620235</v>
      </c>
      <c r="F221" s="7">
        <f t="shared" si="16"/>
        <v>373584.725578059</v>
      </c>
      <c r="G221" s="7">
        <f>贷款!$B$2-E221</f>
        <v>285765.048379765</v>
      </c>
      <c r="I221" s="11">
        <v>219</v>
      </c>
      <c r="J221" s="6">
        <f t="shared" si="17"/>
        <v>2204.86111111112</v>
      </c>
      <c r="K221" s="7">
        <f>贷款!$B$2/(贷款!$B$3*12)</f>
        <v>1388.88888888889</v>
      </c>
      <c r="L221" s="7">
        <f>(贷款!$B$4/12)*(贷款!$B$2-IF(I221=1,0,M221))</f>
        <v>815.972222222228</v>
      </c>
      <c r="M221" s="7">
        <f t="shared" si="18"/>
        <v>304166.666666665</v>
      </c>
      <c r="N221" s="7">
        <f t="shared" si="19"/>
        <v>316846.064814815</v>
      </c>
      <c r="O221" s="7">
        <f>贷款!$B$2-M221</f>
        <v>195833.333333335</v>
      </c>
    </row>
    <row r="222" ht="22.5" customHeight="1" spans="1:15">
      <c r="A222" s="11">
        <v>220</v>
      </c>
      <c r="B222" s="8">
        <f>PMT(贷款!$B$4/12,贷款!$B$3*12,-贷款!$B$2)</f>
        <v>2684.1081150607</v>
      </c>
      <c r="C222" s="9">
        <f>PPMT(贷款!$B$4/12,$A222,贷款!$B$3*12,-贷款!$B$2)</f>
        <v>1493.42041347834</v>
      </c>
      <c r="D222" s="9">
        <f>IPMT(贷款!$B$4/12,$A222,贷款!$B$3*12,-贷款!$B$2)</f>
        <v>1190.68770158236</v>
      </c>
      <c r="E222" s="9">
        <f t="shared" si="15"/>
        <v>215728.372033713</v>
      </c>
      <c r="F222" s="9">
        <f t="shared" si="16"/>
        <v>374775.413279641</v>
      </c>
      <c r="G222" s="9">
        <f>贷款!$B$2-E222</f>
        <v>284271.627966287</v>
      </c>
      <c r="I222" s="11">
        <v>220</v>
      </c>
      <c r="J222" s="8">
        <f t="shared" si="17"/>
        <v>2199.07407407408</v>
      </c>
      <c r="K222" s="9">
        <f>贷款!$B$2/(贷款!$B$3*12)</f>
        <v>1388.88888888889</v>
      </c>
      <c r="L222" s="9">
        <f>(贷款!$B$4/12)*(贷款!$B$2-IF(I222=1,0,M222))</f>
        <v>810.185185185191</v>
      </c>
      <c r="M222" s="9">
        <f t="shared" si="18"/>
        <v>305555.555555554</v>
      </c>
      <c r="N222" s="9">
        <f t="shared" si="19"/>
        <v>317656.25</v>
      </c>
      <c r="O222" s="9">
        <f>贷款!$B$2-M222</f>
        <v>194444.444444446</v>
      </c>
    </row>
    <row r="223" ht="22.5" customHeight="1" spans="1:15">
      <c r="A223" s="11">
        <v>221</v>
      </c>
      <c r="B223" s="6">
        <f>PMT(贷款!$B$4/12,贷款!$B$3*12,-贷款!$B$2)</f>
        <v>2684.1081150607</v>
      </c>
      <c r="C223" s="7">
        <f>PPMT(贷款!$B$4/12,$A223,贷款!$B$3*12,-贷款!$B$2)</f>
        <v>1499.6429985345</v>
      </c>
      <c r="D223" s="7">
        <f>IPMT(贷款!$B$4/12,$A223,贷款!$B$3*12,-贷款!$B$2)</f>
        <v>1184.4651165262</v>
      </c>
      <c r="E223" s="7">
        <f t="shared" si="15"/>
        <v>217228.015032248</v>
      </c>
      <c r="F223" s="7">
        <f t="shared" si="16"/>
        <v>375959.878396167</v>
      </c>
      <c r="G223" s="7">
        <f>贷款!$B$2-E223</f>
        <v>282771.984967752</v>
      </c>
      <c r="I223" s="11">
        <v>221</v>
      </c>
      <c r="J223" s="6">
        <f t="shared" si="17"/>
        <v>2193.28703703704</v>
      </c>
      <c r="K223" s="7">
        <f>贷款!$B$2/(贷款!$B$3*12)</f>
        <v>1388.88888888889</v>
      </c>
      <c r="L223" s="7">
        <f>(贷款!$B$4/12)*(贷款!$B$2-IF(I223=1,0,M223))</f>
        <v>804.398148148155</v>
      </c>
      <c r="M223" s="7">
        <f t="shared" si="18"/>
        <v>306944.444444443</v>
      </c>
      <c r="N223" s="7">
        <f t="shared" si="19"/>
        <v>318460.648148149</v>
      </c>
      <c r="O223" s="7">
        <f>贷款!$B$2-M223</f>
        <v>193055.555555557</v>
      </c>
    </row>
    <row r="224" ht="22.5" customHeight="1" spans="1:15">
      <c r="A224" s="11">
        <v>222</v>
      </c>
      <c r="B224" s="8">
        <f>PMT(贷款!$B$4/12,贷款!$B$3*12,-贷款!$B$2)</f>
        <v>2684.1081150607</v>
      </c>
      <c r="C224" s="9">
        <f>PPMT(贷款!$B$4/12,$A224,贷款!$B$3*12,-贷款!$B$2)</f>
        <v>1505.89151102839</v>
      </c>
      <c r="D224" s="9">
        <f>IPMT(贷款!$B$4/12,$A224,贷款!$B$3*12,-贷款!$B$2)</f>
        <v>1178.2166040323</v>
      </c>
      <c r="E224" s="9">
        <f t="shared" si="15"/>
        <v>218733.906543276</v>
      </c>
      <c r="F224" s="9">
        <f t="shared" si="16"/>
        <v>377138.0950002</v>
      </c>
      <c r="G224" s="9">
        <f>贷款!$B$2-E224</f>
        <v>281266.093456724</v>
      </c>
      <c r="I224" s="11">
        <v>222</v>
      </c>
      <c r="J224" s="8">
        <f t="shared" si="17"/>
        <v>2187.50000000001</v>
      </c>
      <c r="K224" s="9">
        <f>贷款!$B$2/(贷款!$B$3*12)</f>
        <v>1388.88888888889</v>
      </c>
      <c r="L224" s="9">
        <f>(贷款!$B$4/12)*(贷款!$B$2-IF(I224=1,0,M224))</f>
        <v>798.611111111117</v>
      </c>
      <c r="M224" s="9">
        <f t="shared" si="18"/>
        <v>308333.333333332</v>
      </c>
      <c r="N224" s="9">
        <f t="shared" si="19"/>
        <v>319259.25925926</v>
      </c>
      <c r="O224" s="9">
        <f>贷款!$B$2-M224</f>
        <v>191666.666666668</v>
      </c>
    </row>
    <row r="225" ht="22.5" customHeight="1" spans="1:15">
      <c r="A225" s="11">
        <v>223</v>
      </c>
      <c r="B225" s="6">
        <f>PMT(贷款!$B$4/12,贷款!$B$3*12,-贷款!$B$2)</f>
        <v>2684.1081150607</v>
      </c>
      <c r="C225" s="7">
        <f>PPMT(贷款!$B$4/12,$A225,贷款!$B$3*12,-贷款!$B$2)</f>
        <v>1512.16605899101</v>
      </c>
      <c r="D225" s="7">
        <f>IPMT(贷款!$B$4/12,$A225,贷款!$B$3*12,-贷款!$B$2)</f>
        <v>1171.94205606969</v>
      </c>
      <c r="E225" s="7">
        <f t="shared" si="15"/>
        <v>220246.072602267</v>
      </c>
      <c r="F225" s="7">
        <f t="shared" si="16"/>
        <v>378310.037056269</v>
      </c>
      <c r="G225" s="7">
        <f>贷款!$B$2-E225</f>
        <v>279753.927397733</v>
      </c>
      <c r="I225" s="11">
        <v>223</v>
      </c>
      <c r="J225" s="6">
        <f t="shared" si="17"/>
        <v>2181.71296296297</v>
      </c>
      <c r="K225" s="7">
        <f>贷款!$B$2/(贷款!$B$3*12)</f>
        <v>1388.88888888889</v>
      </c>
      <c r="L225" s="7">
        <f>(贷款!$B$4/12)*(贷款!$B$2-IF(I225=1,0,M225))</f>
        <v>792.824074074081</v>
      </c>
      <c r="M225" s="7">
        <f t="shared" si="18"/>
        <v>309722.222222221</v>
      </c>
      <c r="N225" s="7">
        <f t="shared" si="19"/>
        <v>320052.083333334</v>
      </c>
      <c r="O225" s="7">
        <f>贷款!$B$2-M225</f>
        <v>190277.777777779</v>
      </c>
    </row>
    <row r="226" ht="22.5" customHeight="1" spans="1:15">
      <c r="A226" s="11">
        <v>224</v>
      </c>
      <c r="B226" s="8">
        <f>PMT(贷款!$B$4/12,贷款!$B$3*12,-贷款!$B$2)</f>
        <v>2684.1081150607</v>
      </c>
      <c r="C226" s="9">
        <f>PPMT(贷款!$B$4/12,$A226,贷款!$B$3*12,-贷款!$B$2)</f>
        <v>1518.46675090347</v>
      </c>
      <c r="D226" s="9">
        <f>IPMT(贷款!$B$4/12,$A226,贷款!$B$3*12,-贷款!$B$2)</f>
        <v>1165.64136415722</v>
      </c>
      <c r="E226" s="9">
        <f t="shared" si="15"/>
        <v>221764.53935317</v>
      </c>
      <c r="F226" s="9">
        <f t="shared" si="16"/>
        <v>379475.678420426</v>
      </c>
      <c r="G226" s="9">
        <f>贷款!$B$2-E226</f>
        <v>278235.46064683</v>
      </c>
      <c r="I226" s="11">
        <v>224</v>
      </c>
      <c r="J226" s="8">
        <f t="shared" si="17"/>
        <v>2175.92592592593</v>
      </c>
      <c r="K226" s="9">
        <f>贷款!$B$2/(贷款!$B$3*12)</f>
        <v>1388.88888888889</v>
      </c>
      <c r="L226" s="9">
        <f>(贷款!$B$4/12)*(贷款!$B$2-IF(I226=1,0,M226))</f>
        <v>787.037037037044</v>
      </c>
      <c r="M226" s="9">
        <f t="shared" si="18"/>
        <v>311111.11111111</v>
      </c>
      <c r="N226" s="9">
        <f t="shared" si="19"/>
        <v>320839.120370371</v>
      </c>
      <c r="O226" s="9">
        <f>贷款!$B$2-M226</f>
        <v>188888.88888889</v>
      </c>
    </row>
    <row r="227" ht="22.5" customHeight="1" spans="1:15">
      <c r="A227" s="11">
        <v>225</v>
      </c>
      <c r="B227" s="6">
        <f>PMT(贷款!$B$4/12,贷款!$B$3*12,-贷款!$B$2)</f>
        <v>2684.1081150607</v>
      </c>
      <c r="C227" s="7">
        <f>PPMT(贷款!$B$4/12,$A227,贷款!$B$3*12,-贷款!$B$2)</f>
        <v>1524.79369569891</v>
      </c>
      <c r="D227" s="7">
        <f>IPMT(贷款!$B$4/12,$A227,贷款!$B$3*12,-贷款!$B$2)</f>
        <v>1159.31441936179</v>
      </c>
      <c r="E227" s="7">
        <f t="shared" si="15"/>
        <v>223289.333048869</v>
      </c>
      <c r="F227" s="7">
        <f t="shared" si="16"/>
        <v>380634.992839788</v>
      </c>
      <c r="G227" s="7">
        <f>贷款!$B$2-E227</f>
        <v>276710.666951131</v>
      </c>
      <c r="I227" s="11">
        <v>225</v>
      </c>
      <c r="J227" s="6">
        <f t="shared" si="17"/>
        <v>2170.1388888889</v>
      </c>
      <c r="K227" s="7">
        <f>贷款!$B$2/(贷款!$B$3*12)</f>
        <v>1388.88888888889</v>
      </c>
      <c r="L227" s="7">
        <f>(贷款!$B$4/12)*(贷款!$B$2-IF(I227=1,0,M227))</f>
        <v>781.250000000007</v>
      </c>
      <c r="M227" s="7">
        <f t="shared" si="18"/>
        <v>312499.999999998</v>
      </c>
      <c r="N227" s="7">
        <f t="shared" si="19"/>
        <v>321620.370370371</v>
      </c>
      <c r="O227" s="7">
        <f>贷款!$B$2-M227</f>
        <v>187500.000000002</v>
      </c>
    </row>
    <row r="228" ht="22.5" customHeight="1" spans="1:15">
      <c r="A228" s="11">
        <v>226</v>
      </c>
      <c r="B228" s="8">
        <f>PMT(贷款!$B$4/12,贷款!$B$3*12,-贷款!$B$2)</f>
        <v>2684.1081150607</v>
      </c>
      <c r="C228" s="9">
        <f>PPMT(贷款!$B$4/12,$A228,贷款!$B$3*12,-贷款!$B$2)</f>
        <v>1531.14700276432</v>
      </c>
      <c r="D228" s="9">
        <f>IPMT(贷款!$B$4/12,$A228,贷款!$B$3*12,-贷款!$B$2)</f>
        <v>1152.96111229638</v>
      </c>
      <c r="E228" s="9">
        <f t="shared" si="15"/>
        <v>224820.480051634</v>
      </c>
      <c r="F228" s="9">
        <f t="shared" si="16"/>
        <v>381787.953952085</v>
      </c>
      <c r="G228" s="9">
        <f>贷款!$B$2-E228</f>
        <v>275179.519948366</v>
      </c>
      <c r="I228" s="11">
        <v>226</v>
      </c>
      <c r="J228" s="8">
        <f t="shared" si="17"/>
        <v>2164.35185185186</v>
      </c>
      <c r="K228" s="9">
        <f>贷款!$B$2/(贷款!$B$3*12)</f>
        <v>1388.88888888889</v>
      </c>
      <c r="L228" s="9">
        <f>(贷款!$B$4/12)*(贷款!$B$2-IF(I228=1,0,M228))</f>
        <v>775.46296296297</v>
      </c>
      <c r="M228" s="9">
        <f t="shared" si="18"/>
        <v>313888.888888887</v>
      </c>
      <c r="N228" s="9">
        <f t="shared" si="19"/>
        <v>322395.833333334</v>
      </c>
      <c r="O228" s="9">
        <f>贷款!$B$2-M228</f>
        <v>186111.111111113</v>
      </c>
    </row>
    <row r="229" ht="22.5" customHeight="1" spans="1:15">
      <c r="A229" s="11">
        <v>227</v>
      </c>
      <c r="B229" s="6">
        <f>PMT(贷款!$B$4/12,贷款!$B$3*12,-贷款!$B$2)</f>
        <v>2684.1081150607</v>
      </c>
      <c r="C229" s="7">
        <f>PPMT(贷款!$B$4/12,$A229,贷款!$B$3*12,-贷款!$B$2)</f>
        <v>1537.5267819425</v>
      </c>
      <c r="D229" s="7">
        <f>IPMT(贷款!$B$4/12,$A229,贷款!$B$3*12,-贷款!$B$2)</f>
        <v>1146.5813331182</v>
      </c>
      <c r="E229" s="7">
        <f t="shared" si="15"/>
        <v>226358.006833576</v>
      </c>
      <c r="F229" s="7">
        <f t="shared" si="16"/>
        <v>382934.535285203</v>
      </c>
      <c r="G229" s="7">
        <f>贷款!$B$2-E229</f>
        <v>273641.993166424</v>
      </c>
      <c r="I229" s="11">
        <v>227</v>
      </c>
      <c r="J229" s="6">
        <f t="shared" si="17"/>
        <v>2158.56481481482</v>
      </c>
      <c r="K229" s="7">
        <f>贷款!$B$2/(贷款!$B$3*12)</f>
        <v>1388.88888888889</v>
      </c>
      <c r="L229" s="7">
        <f>(贷款!$B$4/12)*(贷款!$B$2-IF(I229=1,0,M229))</f>
        <v>769.675925925933</v>
      </c>
      <c r="M229" s="7">
        <f t="shared" si="18"/>
        <v>315277.777777776</v>
      </c>
      <c r="N229" s="7">
        <f t="shared" si="19"/>
        <v>323165.50925926</v>
      </c>
      <c r="O229" s="7">
        <f>贷款!$B$2-M229</f>
        <v>184722.222222224</v>
      </c>
    </row>
    <row r="230" ht="22.5" customHeight="1" spans="1:15">
      <c r="A230" s="11">
        <v>228</v>
      </c>
      <c r="B230" s="8">
        <f>PMT(贷款!$B$4/12,贷款!$B$3*12,-贷款!$B$2)</f>
        <v>2684.1081150607</v>
      </c>
      <c r="C230" s="9">
        <f>PPMT(贷款!$B$4/12,$A230,贷款!$B$3*12,-贷款!$B$2)</f>
        <v>1543.93314353393</v>
      </c>
      <c r="D230" s="9">
        <f>IPMT(贷款!$B$4/12,$A230,贷款!$B$3*12,-贷款!$B$2)</f>
        <v>1140.17497152677</v>
      </c>
      <c r="E230" s="9">
        <f t="shared" si="15"/>
        <v>227901.93997711</v>
      </c>
      <c r="F230" s="9">
        <f t="shared" si="16"/>
        <v>384074.71025673</v>
      </c>
      <c r="G230" s="9">
        <f>贷款!$B$2-E230</f>
        <v>272098.06002289</v>
      </c>
      <c r="I230" s="11">
        <v>228</v>
      </c>
      <c r="J230" s="8">
        <f t="shared" si="17"/>
        <v>2152.77777777778</v>
      </c>
      <c r="K230" s="9">
        <f>贷款!$B$2/(贷款!$B$3*12)</f>
        <v>1388.88888888889</v>
      </c>
      <c r="L230" s="9">
        <f>(贷款!$B$4/12)*(贷款!$B$2-IF(I230=1,0,M230))</f>
        <v>763.888888888896</v>
      </c>
      <c r="M230" s="9">
        <f t="shared" si="18"/>
        <v>316666.666666665</v>
      </c>
      <c r="N230" s="9">
        <f t="shared" si="19"/>
        <v>323929.398148149</v>
      </c>
      <c r="O230" s="9">
        <f>贷款!$B$2-M230</f>
        <v>183333.333333335</v>
      </c>
    </row>
    <row r="231" ht="22.5" customHeight="1" spans="1:15">
      <c r="A231" s="11">
        <v>229</v>
      </c>
      <c r="B231" s="6">
        <f>PMT(贷款!$B$4/12,贷款!$B$3*12,-贷款!$B$2)</f>
        <v>2684.1081150607</v>
      </c>
      <c r="C231" s="7">
        <f>PPMT(贷款!$B$4/12,$A231,贷款!$B$3*12,-贷款!$B$2)</f>
        <v>1550.36619829865</v>
      </c>
      <c r="D231" s="7">
        <f>IPMT(贷款!$B$4/12,$A231,贷款!$B$3*12,-贷款!$B$2)</f>
        <v>1133.74191676204</v>
      </c>
      <c r="E231" s="7">
        <f t="shared" si="15"/>
        <v>229452.306175409</v>
      </c>
      <c r="F231" s="7">
        <f t="shared" si="16"/>
        <v>385208.452173492</v>
      </c>
      <c r="G231" s="7">
        <f>贷款!$B$2-E231</f>
        <v>270547.693824591</v>
      </c>
      <c r="I231" s="11">
        <v>229</v>
      </c>
      <c r="J231" s="6">
        <f t="shared" si="17"/>
        <v>2146.99074074075</v>
      </c>
      <c r="K231" s="7">
        <f>贷款!$B$2/(贷款!$B$3*12)</f>
        <v>1388.88888888889</v>
      </c>
      <c r="L231" s="7">
        <f>(贷款!$B$4/12)*(贷款!$B$2-IF(I231=1,0,M231))</f>
        <v>758.101851851859</v>
      </c>
      <c r="M231" s="7">
        <f t="shared" si="18"/>
        <v>318055.555555554</v>
      </c>
      <c r="N231" s="7">
        <f t="shared" si="19"/>
        <v>324687.5</v>
      </c>
      <c r="O231" s="7">
        <f>贷款!$B$2-M231</f>
        <v>181944.444444446</v>
      </c>
    </row>
    <row r="232" ht="22.5" customHeight="1" spans="1:15">
      <c r="A232" s="11">
        <v>230</v>
      </c>
      <c r="B232" s="8">
        <f>PMT(贷款!$B$4/12,贷款!$B$3*12,-贷款!$B$2)</f>
        <v>2684.1081150607</v>
      </c>
      <c r="C232" s="9">
        <f>PPMT(贷款!$B$4/12,$A232,贷款!$B$3*12,-贷款!$B$2)</f>
        <v>1556.82605745823</v>
      </c>
      <c r="D232" s="9">
        <f>IPMT(贷款!$B$4/12,$A232,贷款!$B$3*12,-贷款!$B$2)</f>
        <v>1127.28205760247</v>
      </c>
      <c r="E232" s="9">
        <f t="shared" si="15"/>
        <v>231009.132232867</v>
      </c>
      <c r="F232" s="9">
        <f t="shared" si="16"/>
        <v>386335.734231094</v>
      </c>
      <c r="G232" s="9">
        <f>贷款!$B$2-E232</f>
        <v>268990.867767133</v>
      </c>
      <c r="I232" s="11">
        <v>230</v>
      </c>
      <c r="J232" s="8">
        <f t="shared" si="17"/>
        <v>2141.20370370371</v>
      </c>
      <c r="K232" s="9">
        <f>贷款!$B$2/(贷款!$B$3*12)</f>
        <v>1388.88888888889</v>
      </c>
      <c r="L232" s="9">
        <f>(贷款!$B$4/12)*(贷款!$B$2-IF(I232=1,0,M232))</f>
        <v>752.314814814822</v>
      </c>
      <c r="M232" s="9">
        <f t="shared" si="18"/>
        <v>319444.444444443</v>
      </c>
      <c r="N232" s="9">
        <f t="shared" si="19"/>
        <v>325439.814814815</v>
      </c>
      <c r="O232" s="9">
        <f>贷款!$B$2-M232</f>
        <v>180555.555555557</v>
      </c>
    </row>
    <row r="233" ht="22.5" customHeight="1" spans="1:15">
      <c r="A233" s="11">
        <v>231</v>
      </c>
      <c r="B233" s="6">
        <f>PMT(贷款!$B$4/12,贷款!$B$3*12,-贷款!$B$2)</f>
        <v>2684.1081150607</v>
      </c>
      <c r="C233" s="7">
        <f>PPMT(贷款!$B$4/12,$A233,贷款!$B$3*12,-贷款!$B$2)</f>
        <v>1563.31283269764</v>
      </c>
      <c r="D233" s="7">
        <f>IPMT(贷款!$B$4/12,$A233,贷款!$B$3*12,-贷款!$B$2)</f>
        <v>1120.79528236306</v>
      </c>
      <c r="E233" s="7">
        <f t="shared" si="15"/>
        <v>232572.445065565</v>
      </c>
      <c r="F233" s="7">
        <f t="shared" si="16"/>
        <v>387456.529513457</v>
      </c>
      <c r="G233" s="7">
        <f>贷款!$B$2-E233</f>
        <v>267427.554934435</v>
      </c>
      <c r="I233" s="11">
        <v>231</v>
      </c>
      <c r="J233" s="6">
        <f t="shared" si="17"/>
        <v>2135.41666666667</v>
      </c>
      <c r="K233" s="7">
        <f>贷款!$B$2/(贷款!$B$3*12)</f>
        <v>1388.88888888889</v>
      </c>
      <c r="L233" s="7">
        <f>(贷款!$B$4/12)*(贷款!$B$2-IF(I233=1,0,M233))</f>
        <v>746.527777777785</v>
      </c>
      <c r="M233" s="7">
        <f t="shared" si="18"/>
        <v>320833.333333332</v>
      </c>
      <c r="N233" s="7">
        <f t="shared" si="19"/>
        <v>326186.342592593</v>
      </c>
      <c r="O233" s="7">
        <f>贷款!$B$2-M233</f>
        <v>179166.666666668</v>
      </c>
    </row>
    <row r="234" ht="22.5" customHeight="1" spans="1:15">
      <c r="A234" s="11">
        <v>232</v>
      </c>
      <c r="B234" s="8">
        <f>PMT(贷款!$B$4/12,贷款!$B$3*12,-贷款!$B$2)</f>
        <v>2684.1081150607</v>
      </c>
      <c r="C234" s="9">
        <f>PPMT(贷款!$B$4/12,$A234,贷款!$B$3*12,-贷款!$B$2)</f>
        <v>1569.82663616721</v>
      </c>
      <c r="D234" s="9">
        <f>IPMT(贷款!$B$4/12,$A234,贷款!$B$3*12,-贷款!$B$2)</f>
        <v>1114.28147889348</v>
      </c>
      <c r="E234" s="9">
        <f t="shared" si="15"/>
        <v>234142.271701732</v>
      </c>
      <c r="F234" s="9">
        <f t="shared" si="16"/>
        <v>388570.810992351</v>
      </c>
      <c r="G234" s="9">
        <f>贷款!$B$2-E234</f>
        <v>265857.728298268</v>
      </c>
      <c r="I234" s="11">
        <v>232</v>
      </c>
      <c r="J234" s="8">
        <f t="shared" si="17"/>
        <v>2129.62962962964</v>
      </c>
      <c r="K234" s="9">
        <f>贷款!$B$2/(贷款!$B$3*12)</f>
        <v>1388.88888888889</v>
      </c>
      <c r="L234" s="9">
        <f>(贷款!$B$4/12)*(贷款!$B$2-IF(I234=1,0,M234))</f>
        <v>740.740740740748</v>
      </c>
      <c r="M234" s="9">
        <f t="shared" si="18"/>
        <v>322222.222222221</v>
      </c>
      <c r="N234" s="9">
        <f t="shared" si="19"/>
        <v>326927.083333334</v>
      </c>
      <c r="O234" s="9">
        <f>贷款!$B$2-M234</f>
        <v>177777.777777779</v>
      </c>
    </row>
    <row r="235" ht="22.5" customHeight="1" spans="1:15">
      <c r="A235" s="11">
        <v>233</v>
      </c>
      <c r="B235" s="6">
        <f>PMT(贷款!$B$4/12,贷款!$B$3*12,-贷款!$B$2)</f>
        <v>2684.1081150607</v>
      </c>
      <c r="C235" s="7">
        <f>PPMT(贷款!$B$4/12,$A235,贷款!$B$3*12,-贷款!$B$2)</f>
        <v>1576.36758048458</v>
      </c>
      <c r="D235" s="7">
        <f>IPMT(贷款!$B$4/12,$A235,贷款!$B$3*12,-贷款!$B$2)</f>
        <v>1107.74053457612</v>
      </c>
      <c r="E235" s="7">
        <f t="shared" si="15"/>
        <v>235718.639282216</v>
      </c>
      <c r="F235" s="7">
        <f t="shared" si="16"/>
        <v>389678.551526927</v>
      </c>
      <c r="G235" s="7">
        <f>贷款!$B$2-E235</f>
        <v>264281.360717784</v>
      </c>
      <c r="I235" s="11">
        <v>233</v>
      </c>
      <c r="J235" s="6">
        <f t="shared" si="17"/>
        <v>2123.8425925926</v>
      </c>
      <c r="K235" s="7">
        <f>贷款!$B$2/(贷款!$B$3*12)</f>
        <v>1388.88888888889</v>
      </c>
      <c r="L235" s="7">
        <f>(贷款!$B$4/12)*(贷款!$B$2-IF(I235=1,0,M235))</f>
        <v>734.953703703711</v>
      </c>
      <c r="M235" s="7">
        <f t="shared" si="18"/>
        <v>323611.111111109</v>
      </c>
      <c r="N235" s="7">
        <f t="shared" si="19"/>
        <v>327662.037037038</v>
      </c>
      <c r="O235" s="7">
        <f>贷款!$B$2-M235</f>
        <v>176388.888888891</v>
      </c>
    </row>
    <row r="236" ht="22.5" customHeight="1" spans="1:15">
      <c r="A236" s="11">
        <v>234</v>
      </c>
      <c r="B236" s="8">
        <f>PMT(贷款!$B$4/12,贷款!$B$3*12,-贷款!$B$2)</f>
        <v>2684.1081150607</v>
      </c>
      <c r="C236" s="9">
        <f>PPMT(贷款!$B$4/12,$A236,贷款!$B$3*12,-贷款!$B$2)</f>
        <v>1582.9357787366</v>
      </c>
      <c r="D236" s="9">
        <f>IPMT(贷款!$B$4/12,$A236,贷款!$B$3*12,-贷款!$B$2)</f>
        <v>1101.1723363241</v>
      </c>
      <c r="E236" s="9">
        <f t="shared" si="15"/>
        <v>237301.575060953</v>
      </c>
      <c r="F236" s="9">
        <f t="shared" si="16"/>
        <v>390779.723863251</v>
      </c>
      <c r="G236" s="9">
        <f>贷款!$B$2-E236</f>
        <v>262698.424939047</v>
      </c>
      <c r="I236" s="11">
        <v>234</v>
      </c>
      <c r="J236" s="8">
        <f t="shared" si="17"/>
        <v>2118.05555555556</v>
      </c>
      <c r="K236" s="9">
        <f>贷款!$B$2/(贷款!$B$3*12)</f>
        <v>1388.88888888889</v>
      </c>
      <c r="L236" s="9">
        <f>(贷款!$B$4/12)*(贷款!$B$2-IF(I236=1,0,M236))</f>
        <v>729.166666666674</v>
      </c>
      <c r="M236" s="9">
        <f t="shared" si="18"/>
        <v>324999.999999998</v>
      </c>
      <c r="N236" s="9">
        <f t="shared" si="19"/>
        <v>328391.203703704</v>
      </c>
      <c r="O236" s="9">
        <f>贷款!$B$2-M236</f>
        <v>175000.000000002</v>
      </c>
    </row>
    <row r="237" ht="22.5" customHeight="1" spans="1:15">
      <c r="A237" s="11">
        <v>235</v>
      </c>
      <c r="B237" s="6">
        <f>PMT(贷款!$B$4/12,贷款!$B$3*12,-贷款!$B$2)</f>
        <v>2684.1081150607</v>
      </c>
      <c r="C237" s="7">
        <f>PPMT(贷款!$B$4/12,$A237,贷款!$B$3*12,-贷款!$B$2)</f>
        <v>1589.53134448133</v>
      </c>
      <c r="D237" s="7">
        <f>IPMT(贷款!$B$4/12,$A237,贷款!$B$3*12,-贷款!$B$2)</f>
        <v>1094.57677057937</v>
      </c>
      <c r="E237" s="7">
        <f t="shared" si="15"/>
        <v>238891.106405434</v>
      </c>
      <c r="F237" s="7">
        <f t="shared" si="16"/>
        <v>391874.30063383</v>
      </c>
      <c r="G237" s="7">
        <f>贷款!$B$2-E237</f>
        <v>261108.893594566</v>
      </c>
      <c r="I237" s="11">
        <v>235</v>
      </c>
      <c r="J237" s="6">
        <f t="shared" si="17"/>
        <v>2112.26851851853</v>
      </c>
      <c r="K237" s="7">
        <f>贷款!$B$2/(贷款!$B$3*12)</f>
        <v>1388.88888888889</v>
      </c>
      <c r="L237" s="7">
        <f>(贷款!$B$4/12)*(贷款!$B$2-IF(I237=1,0,M237))</f>
        <v>723.379629629637</v>
      </c>
      <c r="M237" s="7">
        <f t="shared" si="18"/>
        <v>326388.888888887</v>
      </c>
      <c r="N237" s="7">
        <f t="shared" si="19"/>
        <v>329114.583333334</v>
      </c>
      <c r="O237" s="7">
        <f>贷款!$B$2-M237</f>
        <v>173611.111111113</v>
      </c>
    </row>
    <row r="238" ht="22.5" customHeight="1" spans="1:15">
      <c r="A238" s="11">
        <v>236</v>
      </c>
      <c r="B238" s="8">
        <f>PMT(贷款!$B$4/12,贷款!$B$3*12,-贷款!$B$2)</f>
        <v>2684.1081150607</v>
      </c>
      <c r="C238" s="9">
        <f>PPMT(贷款!$B$4/12,$A238,贷款!$B$3*12,-贷款!$B$2)</f>
        <v>1596.15439175001</v>
      </c>
      <c r="D238" s="9">
        <f>IPMT(贷款!$B$4/12,$A238,贷款!$B$3*12,-贷款!$B$2)</f>
        <v>1087.95372331069</v>
      </c>
      <c r="E238" s="9">
        <f t="shared" si="15"/>
        <v>240487.260797184</v>
      </c>
      <c r="F238" s="9">
        <f t="shared" si="16"/>
        <v>392962.254357141</v>
      </c>
      <c r="G238" s="9">
        <f>贷款!$B$2-E238</f>
        <v>259512.739202816</v>
      </c>
      <c r="I238" s="11">
        <v>236</v>
      </c>
      <c r="J238" s="8">
        <f t="shared" si="17"/>
        <v>2106.48148148149</v>
      </c>
      <c r="K238" s="9">
        <f>贷款!$B$2/(贷款!$B$3*12)</f>
        <v>1388.88888888889</v>
      </c>
      <c r="L238" s="9">
        <f>(贷款!$B$4/12)*(贷款!$B$2-IF(I238=1,0,M238))</f>
        <v>717.5925925926</v>
      </c>
      <c r="M238" s="9">
        <f t="shared" si="18"/>
        <v>327777.777777776</v>
      </c>
      <c r="N238" s="9">
        <f t="shared" si="19"/>
        <v>329832.175925926</v>
      </c>
      <c r="O238" s="9">
        <f>贷款!$B$2-M238</f>
        <v>172222.222222224</v>
      </c>
    </row>
    <row r="239" ht="22.5" customHeight="1" spans="1:15">
      <c r="A239" s="11">
        <v>237</v>
      </c>
      <c r="B239" s="6">
        <f>PMT(贷款!$B$4/12,贷款!$B$3*12,-贷款!$B$2)</f>
        <v>2684.1081150607</v>
      </c>
      <c r="C239" s="7">
        <f>PPMT(贷款!$B$4/12,$A239,贷款!$B$3*12,-贷款!$B$2)</f>
        <v>1602.80503504896</v>
      </c>
      <c r="D239" s="7">
        <f>IPMT(贷款!$B$4/12,$A239,贷款!$B$3*12,-贷款!$B$2)</f>
        <v>1081.30308001174</v>
      </c>
      <c r="E239" s="7">
        <f t="shared" si="15"/>
        <v>242090.065832233</v>
      </c>
      <c r="F239" s="7">
        <f t="shared" si="16"/>
        <v>394043.557437153</v>
      </c>
      <c r="G239" s="7">
        <f>贷款!$B$2-E239</f>
        <v>257909.934167767</v>
      </c>
      <c r="I239" s="11">
        <v>237</v>
      </c>
      <c r="J239" s="6">
        <f t="shared" si="17"/>
        <v>2100.69444444445</v>
      </c>
      <c r="K239" s="7">
        <f>贷款!$B$2/(贷款!$B$3*12)</f>
        <v>1388.88888888889</v>
      </c>
      <c r="L239" s="7">
        <f>(贷款!$B$4/12)*(贷款!$B$2-IF(I239=1,0,M239))</f>
        <v>711.805555555563</v>
      </c>
      <c r="M239" s="7">
        <f t="shared" si="18"/>
        <v>329166.666666665</v>
      </c>
      <c r="N239" s="7">
        <f t="shared" si="19"/>
        <v>330543.981481482</v>
      </c>
      <c r="O239" s="7">
        <f>贷款!$B$2-M239</f>
        <v>170833.333333335</v>
      </c>
    </row>
    <row r="240" ht="22.5" customHeight="1" spans="1:15">
      <c r="A240" s="11">
        <v>238</v>
      </c>
      <c r="B240" s="8">
        <f>PMT(贷款!$B$4/12,贷款!$B$3*12,-贷款!$B$2)</f>
        <v>2684.1081150607</v>
      </c>
      <c r="C240" s="9">
        <f>PPMT(贷款!$B$4/12,$A240,贷款!$B$3*12,-贷款!$B$2)</f>
        <v>1609.48338936167</v>
      </c>
      <c r="D240" s="9">
        <f>IPMT(贷款!$B$4/12,$A240,贷款!$B$3*12,-贷款!$B$2)</f>
        <v>1074.62472569903</v>
      </c>
      <c r="E240" s="9">
        <f t="shared" si="15"/>
        <v>243699.549221595</v>
      </c>
      <c r="F240" s="9">
        <f t="shared" si="16"/>
        <v>395118.182162852</v>
      </c>
      <c r="G240" s="9">
        <f>贷款!$B$2-E240</f>
        <v>256300.450778405</v>
      </c>
      <c r="I240" s="11">
        <v>238</v>
      </c>
      <c r="J240" s="8">
        <f t="shared" si="17"/>
        <v>2094.90740740741</v>
      </c>
      <c r="K240" s="9">
        <f>贷款!$B$2/(贷款!$B$3*12)</f>
        <v>1388.88888888889</v>
      </c>
      <c r="L240" s="9">
        <f>(贷款!$B$4/12)*(贷款!$B$2-IF(I240=1,0,M240))</f>
        <v>706.018518518526</v>
      </c>
      <c r="M240" s="9">
        <f t="shared" si="18"/>
        <v>330555.555555554</v>
      </c>
      <c r="N240" s="9">
        <f t="shared" si="19"/>
        <v>331250.000000001</v>
      </c>
      <c r="O240" s="9">
        <f>贷款!$B$2-M240</f>
        <v>169444.444444446</v>
      </c>
    </row>
    <row r="241" ht="22.5" customHeight="1" spans="1:15">
      <c r="A241" s="11">
        <v>239</v>
      </c>
      <c r="B241" s="6">
        <f>PMT(贷款!$B$4/12,贷款!$B$3*12,-贷款!$B$2)</f>
        <v>2684.1081150607</v>
      </c>
      <c r="C241" s="7">
        <f>PPMT(贷款!$B$4/12,$A241,贷款!$B$3*12,-贷款!$B$2)</f>
        <v>1616.18957015067</v>
      </c>
      <c r="D241" s="7">
        <f>IPMT(贷款!$B$4/12,$A241,贷款!$B$3*12,-贷款!$B$2)</f>
        <v>1067.91854491002</v>
      </c>
      <c r="E241" s="7">
        <f t="shared" si="15"/>
        <v>245315.738791746</v>
      </c>
      <c r="F241" s="7">
        <f t="shared" si="16"/>
        <v>396186.100707762</v>
      </c>
      <c r="G241" s="7">
        <f>贷款!$B$2-E241</f>
        <v>254684.261208254</v>
      </c>
      <c r="I241" s="11">
        <v>239</v>
      </c>
      <c r="J241" s="6">
        <f t="shared" si="17"/>
        <v>2089.12037037038</v>
      </c>
      <c r="K241" s="7">
        <f>贷款!$B$2/(贷款!$B$3*12)</f>
        <v>1388.88888888889</v>
      </c>
      <c r="L241" s="7">
        <f>(贷款!$B$4/12)*(贷款!$B$2-IF(I241=1,0,M241))</f>
        <v>700.231481481489</v>
      </c>
      <c r="M241" s="7">
        <f t="shared" si="18"/>
        <v>331944.444444443</v>
      </c>
      <c r="N241" s="7">
        <f t="shared" si="19"/>
        <v>331950.231481482</v>
      </c>
      <c r="O241" s="7">
        <f>贷款!$B$2-M241</f>
        <v>168055.555555557</v>
      </c>
    </row>
    <row r="242" ht="22.5" customHeight="1" spans="1:15">
      <c r="A242" s="11">
        <v>240</v>
      </c>
      <c r="B242" s="8">
        <f>PMT(贷款!$B$4/12,贷款!$B$3*12,-贷款!$B$2)</f>
        <v>2684.1081150607</v>
      </c>
      <c r="C242" s="9">
        <f>PPMT(贷款!$B$4/12,$A242,贷款!$B$3*12,-贷款!$B$2)</f>
        <v>1622.92369335964</v>
      </c>
      <c r="D242" s="9">
        <f>IPMT(贷款!$B$4/12,$A242,贷款!$B$3*12,-贷款!$B$2)</f>
        <v>1061.18442170106</v>
      </c>
      <c r="E242" s="9">
        <f t="shared" si="15"/>
        <v>246938.662485105</v>
      </c>
      <c r="F242" s="9">
        <f t="shared" si="16"/>
        <v>397247.285129463</v>
      </c>
      <c r="G242" s="9">
        <f>贷款!$B$2-E242</f>
        <v>253061.337514895</v>
      </c>
      <c r="I242" s="11">
        <v>240</v>
      </c>
      <c r="J242" s="8">
        <f t="shared" si="17"/>
        <v>2083.33333333334</v>
      </c>
      <c r="K242" s="9">
        <f>贷款!$B$2/(贷款!$B$3*12)</f>
        <v>1388.88888888889</v>
      </c>
      <c r="L242" s="9">
        <f>(贷款!$B$4/12)*(贷款!$B$2-IF(I242=1,0,M242))</f>
        <v>694.444444444452</v>
      </c>
      <c r="M242" s="9">
        <f t="shared" si="18"/>
        <v>333333.333333332</v>
      </c>
      <c r="N242" s="9">
        <f t="shared" si="19"/>
        <v>332644.675925926</v>
      </c>
      <c r="O242" s="9">
        <f>贷款!$B$2-M242</f>
        <v>166666.666666668</v>
      </c>
    </row>
    <row r="243" ht="22.5" customHeight="1" spans="1:15">
      <c r="A243" s="11">
        <v>241</v>
      </c>
      <c r="B243" s="6">
        <f>PMT(贷款!$B$4/12,贷款!$B$3*12,-贷款!$B$2)</f>
        <v>2684.1081150607</v>
      </c>
      <c r="C243" s="7">
        <f>PPMT(贷款!$B$4/12,$A243,贷款!$B$3*12,-贷款!$B$2)</f>
        <v>1629.6858754153</v>
      </c>
      <c r="D243" s="7">
        <f>IPMT(贷款!$B$4/12,$A243,贷款!$B$3*12,-贷款!$B$2)</f>
        <v>1054.4222396454</v>
      </c>
      <c r="E243" s="7">
        <f t="shared" si="15"/>
        <v>248568.348360521</v>
      </c>
      <c r="F243" s="7">
        <f t="shared" si="16"/>
        <v>398301.707369108</v>
      </c>
      <c r="G243" s="7">
        <f>贷款!$B$2-E243</f>
        <v>251431.651639479</v>
      </c>
      <c r="I243" s="11">
        <v>241</v>
      </c>
      <c r="J243" s="6">
        <f t="shared" si="17"/>
        <v>2077.5462962963</v>
      </c>
      <c r="K243" s="7">
        <f>贷款!$B$2/(贷款!$B$3*12)</f>
        <v>1388.88888888889</v>
      </c>
      <c r="L243" s="7">
        <f>(贷款!$B$4/12)*(贷款!$B$2-IF(I243=1,0,M243))</f>
        <v>688.657407407415</v>
      </c>
      <c r="M243" s="7">
        <f t="shared" si="18"/>
        <v>334722.22222222</v>
      </c>
      <c r="N243" s="7">
        <f t="shared" si="19"/>
        <v>333333.333333334</v>
      </c>
      <c r="O243" s="7">
        <f>贷款!$B$2-M243</f>
        <v>165277.77777778</v>
      </c>
    </row>
    <row r="244" ht="22.5" customHeight="1" spans="1:15">
      <c r="A244" s="11">
        <v>242</v>
      </c>
      <c r="B244" s="8">
        <f>PMT(贷款!$B$4/12,贷款!$B$3*12,-贷款!$B$2)</f>
        <v>2684.1081150607</v>
      </c>
      <c r="C244" s="9">
        <f>PPMT(贷款!$B$4/12,$A244,贷款!$B$3*12,-贷款!$B$2)</f>
        <v>1636.47623322953</v>
      </c>
      <c r="D244" s="9">
        <f>IPMT(贷款!$B$4/12,$A244,贷款!$B$3*12,-贷款!$B$2)</f>
        <v>1047.63188183117</v>
      </c>
      <c r="E244" s="9">
        <f t="shared" si="15"/>
        <v>250204.82459375</v>
      </c>
      <c r="F244" s="9">
        <f t="shared" si="16"/>
        <v>399349.339250939</v>
      </c>
      <c r="G244" s="9">
        <f>贷款!$B$2-E244</f>
        <v>249795.17540625</v>
      </c>
      <c r="I244" s="11">
        <v>242</v>
      </c>
      <c r="J244" s="8">
        <f t="shared" si="17"/>
        <v>2071.75925925927</v>
      </c>
      <c r="K244" s="9">
        <f>贷款!$B$2/(贷款!$B$3*12)</f>
        <v>1388.88888888889</v>
      </c>
      <c r="L244" s="9">
        <f>(贷款!$B$4/12)*(贷款!$B$2-IF(I244=1,0,M244))</f>
        <v>682.870370370378</v>
      </c>
      <c r="M244" s="9">
        <f t="shared" si="18"/>
        <v>336111.111111109</v>
      </c>
      <c r="N244" s="9">
        <f t="shared" si="19"/>
        <v>334016.203703704</v>
      </c>
      <c r="O244" s="9">
        <f>贷款!$B$2-M244</f>
        <v>163888.888888891</v>
      </c>
    </row>
    <row r="245" ht="22.5" customHeight="1" spans="1:15">
      <c r="A245" s="11">
        <v>243</v>
      </c>
      <c r="B245" s="6">
        <f>PMT(贷款!$B$4/12,贷款!$B$3*12,-贷款!$B$2)</f>
        <v>2684.1081150607</v>
      </c>
      <c r="C245" s="7">
        <f>PPMT(贷款!$B$4/12,$A245,贷款!$B$3*12,-贷款!$B$2)</f>
        <v>1643.29488420132</v>
      </c>
      <c r="D245" s="7">
        <f>IPMT(贷款!$B$4/12,$A245,贷款!$B$3*12,-贷款!$B$2)</f>
        <v>1040.81323085938</v>
      </c>
      <c r="E245" s="7">
        <f t="shared" si="15"/>
        <v>251848.119477951</v>
      </c>
      <c r="F245" s="7">
        <f t="shared" si="16"/>
        <v>400390.152481799</v>
      </c>
      <c r="G245" s="7">
        <f>贷款!$B$2-E245</f>
        <v>248151.880522049</v>
      </c>
      <c r="I245" s="11">
        <v>243</v>
      </c>
      <c r="J245" s="6">
        <f t="shared" si="17"/>
        <v>2065.97222222223</v>
      </c>
      <c r="K245" s="7">
        <f>贷款!$B$2/(贷款!$B$3*12)</f>
        <v>1388.88888888889</v>
      </c>
      <c r="L245" s="7">
        <f>(贷款!$B$4/12)*(贷款!$B$2-IF(I245=1,0,M245))</f>
        <v>677.083333333341</v>
      </c>
      <c r="M245" s="7">
        <f t="shared" si="18"/>
        <v>337499.999999998</v>
      </c>
      <c r="N245" s="7">
        <f t="shared" si="19"/>
        <v>334693.287037038</v>
      </c>
      <c r="O245" s="7">
        <f>贷款!$B$2-M245</f>
        <v>162500.000000002</v>
      </c>
    </row>
    <row r="246" ht="22.5" customHeight="1" spans="1:15">
      <c r="A246" s="11">
        <v>244</v>
      </c>
      <c r="B246" s="8">
        <f>PMT(贷款!$B$4/12,贷款!$B$3*12,-贷款!$B$2)</f>
        <v>2684.1081150607</v>
      </c>
      <c r="C246" s="9">
        <f>PPMT(贷款!$B$4/12,$A246,贷款!$B$3*12,-贷款!$B$2)</f>
        <v>1650.14194621883</v>
      </c>
      <c r="D246" s="9">
        <f>IPMT(贷款!$B$4/12,$A246,贷款!$B$3*12,-贷款!$B$2)</f>
        <v>1033.96616884187</v>
      </c>
      <c r="E246" s="9">
        <f t="shared" si="15"/>
        <v>253498.26142417</v>
      </c>
      <c r="F246" s="9">
        <f t="shared" si="16"/>
        <v>401424.118650641</v>
      </c>
      <c r="G246" s="9">
        <f>贷款!$B$2-E246</f>
        <v>246501.73857583</v>
      </c>
      <c r="I246" s="11">
        <v>244</v>
      </c>
      <c r="J246" s="8">
        <f t="shared" si="17"/>
        <v>2060.18518518519</v>
      </c>
      <c r="K246" s="9">
        <f>贷款!$B$2/(贷款!$B$3*12)</f>
        <v>1388.88888888889</v>
      </c>
      <c r="L246" s="9">
        <f>(贷款!$B$4/12)*(贷款!$B$2-IF(I246=1,0,M246))</f>
        <v>671.296296296304</v>
      </c>
      <c r="M246" s="9">
        <f t="shared" si="18"/>
        <v>338888.888888887</v>
      </c>
      <c r="N246" s="9">
        <f t="shared" si="19"/>
        <v>335364.583333334</v>
      </c>
      <c r="O246" s="9">
        <f>贷款!$B$2-M246</f>
        <v>161111.111111113</v>
      </c>
    </row>
    <row r="247" ht="22.5" customHeight="1" spans="1:15">
      <c r="A247" s="11">
        <v>245</v>
      </c>
      <c r="B247" s="6">
        <f>PMT(贷款!$B$4/12,贷款!$B$3*12,-贷款!$B$2)</f>
        <v>2684.1081150607</v>
      </c>
      <c r="C247" s="7">
        <f>PPMT(贷款!$B$4/12,$A247,贷款!$B$3*12,-贷款!$B$2)</f>
        <v>1657.0175376614</v>
      </c>
      <c r="D247" s="7">
        <f>IPMT(贷款!$B$4/12,$A247,贷款!$B$3*12,-贷款!$B$2)</f>
        <v>1027.09057739929</v>
      </c>
      <c r="E247" s="7">
        <f t="shared" si="15"/>
        <v>255155.278961832</v>
      </c>
      <c r="F247" s="7">
        <f t="shared" si="16"/>
        <v>402451.20922804</v>
      </c>
      <c r="G247" s="7">
        <f>贷款!$B$2-E247</f>
        <v>244844.721038168</v>
      </c>
      <c r="I247" s="11">
        <v>245</v>
      </c>
      <c r="J247" s="6">
        <f t="shared" si="17"/>
        <v>2054.39814814816</v>
      </c>
      <c r="K247" s="7">
        <f>贷款!$B$2/(贷款!$B$3*12)</f>
        <v>1388.88888888889</v>
      </c>
      <c r="L247" s="7">
        <f>(贷款!$B$4/12)*(贷款!$B$2-IF(I247=1,0,M247))</f>
        <v>665.509259259267</v>
      </c>
      <c r="M247" s="7">
        <f t="shared" si="18"/>
        <v>340277.777777776</v>
      </c>
      <c r="N247" s="7">
        <f t="shared" si="19"/>
        <v>336030.092592593</v>
      </c>
      <c r="O247" s="7">
        <f>贷款!$B$2-M247</f>
        <v>159722.222222224</v>
      </c>
    </row>
    <row r="248" ht="22.5" customHeight="1" spans="1:15">
      <c r="A248" s="11">
        <v>246</v>
      </c>
      <c r="B248" s="8">
        <f>PMT(贷款!$B$4/12,贷款!$B$3*12,-贷款!$B$2)</f>
        <v>2684.1081150607</v>
      </c>
      <c r="C248" s="9">
        <f>PPMT(贷款!$B$4/12,$A248,贷款!$B$3*12,-贷款!$B$2)</f>
        <v>1663.92177740166</v>
      </c>
      <c r="D248" s="9">
        <f>IPMT(贷款!$B$4/12,$A248,贷款!$B$3*12,-贷款!$B$2)</f>
        <v>1020.18633765904</v>
      </c>
      <c r="E248" s="9">
        <f t="shared" si="15"/>
        <v>256819.200739233</v>
      </c>
      <c r="F248" s="9">
        <f t="shared" si="16"/>
        <v>403471.395565699</v>
      </c>
      <c r="G248" s="9">
        <f>贷款!$B$2-E248</f>
        <v>243180.799260767</v>
      </c>
      <c r="I248" s="11">
        <v>246</v>
      </c>
      <c r="J248" s="8">
        <f t="shared" si="17"/>
        <v>2048.61111111112</v>
      </c>
      <c r="K248" s="9">
        <f>贷款!$B$2/(贷款!$B$3*12)</f>
        <v>1388.88888888889</v>
      </c>
      <c r="L248" s="9">
        <f>(贷款!$B$4/12)*(贷款!$B$2-IF(I248=1,0,M248))</f>
        <v>659.72222222223</v>
      </c>
      <c r="M248" s="9">
        <f t="shared" si="18"/>
        <v>341666.666666665</v>
      </c>
      <c r="N248" s="9">
        <f t="shared" si="19"/>
        <v>336689.814814815</v>
      </c>
      <c r="O248" s="9">
        <f>贷款!$B$2-M248</f>
        <v>158333.333333335</v>
      </c>
    </row>
    <row r="249" ht="22.5" customHeight="1" spans="1:15">
      <c r="A249" s="11">
        <v>247</v>
      </c>
      <c r="B249" s="6">
        <f>PMT(贷款!$B$4/12,贷款!$B$3*12,-贷款!$B$2)</f>
        <v>2684.1081150607</v>
      </c>
      <c r="C249" s="7">
        <f>PPMT(贷款!$B$4/12,$A249,贷款!$B$3*12,-贷款!$B$2)</f>
        <v>1670.8547848075</v>
      </c>
      <c r="D249" s="7">
        <f>IPMT(贷款!$B$4/12,$A249,贷款!$B$3*12,-贷款!$B$2)</f>
        <v>1013.2533302532</v>
      </c>
      <c r="E249" s="7">
        <f t="shared" si="15"/>
        <v>258490.055524041</v>
      </c>
      <c r="F249" s="7">
        <f t="shared" si="16"/>
        <v>404484.648895952</v>
      </c>
      <c r="G249" s="7">
        <f>贷款!$B$2-E249</f>
        <v>241509.944475959</v>
      </c>
      <c r="I249" s="11">
        <v>247</v>
      </c>
      <c r="J249" s="6">
        <f t="shared" si="17"/>
        <v>2042.82407407408</v>
      </c>
      <c r="K249" s="7">
        <f>贷款!$B$2/(贷款!$B$3*12)</f>
        <v>1388.88888888889</v>
      </c>
      <c r="L249" s="7">
        <f>(贷款!$B$4/12)*(贷款!$B$2-IF(I249=1,0,M249))</f>
        <v>653.935185185193</v>
      </c>
      <c r="M249" s="7">
        <f t="shared" si="18"/>
        <v>343055.555555554</v>
      </c>
      <c r="N249" s="7">
        <f t="shared" si="19"/>
        <v>337343.750000001</v>
      </c>
      <c r="O249" s="7">
        <f>贷款!$B$2-M249</f>
        <v>156944.444444446</v>
      </c>
    </row>
    <row r="250" ht="22.5" customHeight="1" spans="1:15">
      <c r="A250" s="11">
        <v>248</v>
      </c>
      <c r="B250" s="8">
        <f>PMT(贷款!$B$4/12,贷款!$B$3*12,-贷款!$B$2)</f>
        <v>2684.1081150607</v>
      </c>
      <c r="C250" s="9">
        <f>PPMT(贷款!$B$4/12,$A250,贷款!$B$3*12,-贷款!$B$2)</f>
        <v>1677.8166797442</v>
      </c>
      <c r="D250" s="9">
        <f>IPMT(贷款!$B$4/12,$A250,贷款!$B$3*12,-贷款!$B$2)</f>
        <v>1006.2914353165</v>
      </c>
      <c r="E250" s="9">
        <f t="shared" si="15"/>
        <v>260167.872203785</v>
      </c>
      <c r="F250" s="9">
        <f t="shared" si="16"/>
        <v>405490.940331269</v>
      </c>
      <c r="G250" s="9">
        <f>贷款!$B$2-E250</f>
        <v>239832.127796215</v>
      </c>
      <c r="I250" s="11">
        <v>248</v>
      </c>
      <c r="J250" s="8">
        <f t="shared" si="17"/>
        <v>2037.03703703704</v>
      </c>
      <c r="K250" s="9">
        <f>贷款!$B$2/(贷款!$B$3*12)</f>
        <v>1388.88888888889</v>
      </c>
      <c r="L250" s="9">
        <f>(贷款!$B$4/12)*(贷款!$B$2-IF(I250=1,0,M250))</f>
        <v>648.148148148156</v>
      </c>
      <c r="M250" s="9">
        <f t="shared" si="18"/>
        <v>344444.444444443</v>
      </c>
      <c r="N250" s="9">
        <f t="shared" si="19"/>
        <v>337991.898148149</v>
      </c>
      <c r="O250" s="9">
        <f>贷款!$B$2-M250</f>
        <v>155555.555555557</v>
      </c>
    </row>
    <row r="251" ht="22.5" customHeight="1" spans="1:15">
      <c r="A251" s="11">
        <v>249</v>
      </c>
      <c r="B251" s="6">
        <f>PMT(贷款!$B$4/12,贷款!$B$3*12,-贷款!$B$2)</f>
        <v>2684.1081150607</v>
      </c>
      <c r="C251" s="7">
        <f>PPMT(贷款!$B$4/12,$A251,贷款!$B$3*12,-贷款!$B$2)</f>
        <v>1684.80758257647</v>
      </c>
      <c r="D251" s="7">
        <f>IPMT(贷款!$B$4/12,$A251,贷款!$B$3*12,-贷款!$B$2)</f>
        <v>999.300532484232</v>
      </c>
      <c r="E251" s="7">
        <f t="shared" si="15"/>
        <v>261852.679786361</v>
      </c>
      <c r="F251" s="7">
        <f t="shared" si="16"/>
        <v>406490.240863753</v>
      </c>
      <c r="G251" s="7">
        <f>贷款!$B$2-E251</f>
        <v>238147.320213639</v>
      </c>
      <c r="I251" s="11">
        <v>249</v>
      </c>
      <c r="J251" s="6">
        <f t="shared" si="17"/>
        <v>2031.25000000001</v>
      </c>
      <c r="K251" s="7">
        <f>贷款!$B$2/(贷款!$B$3*12)</f>
        <v>1388.88888888889</v>
      </c>
      <c r="L251" s="7">
        <f>(贷款!$B$4/12)*(贷款!$B$2-IF(I251=1,0,M251))</f>
        <v>642.361111111119</v>
      </c>
      <c r="M251" s="7">
        <f t="shared" si="18"/>
        <v>345833.333333331</v>
      </c>
      <c r="N251" s="7">
        <f t="shared" si="19"/>
        <v>338634.25925926</v>
      </c>
      <c r="O251" s="7">
        <f>贷款!$B$2-M251</f>
        <v>154166.666666669</v>
      </c>
    </row>
    <row r="252" ht="22.5" customHeight="1" spans="1:15">
      <c r="A252" s="11">
        <v>250</v>
      </c>
      <c r="B252" s="8">
        <f>PMT(贷款!$B$4/12,贷款!$B$3*12,-贷款!$B$2)</f>
        <v>2684.1081150607</v>
      </c>
      <c r="C252" s="9">
        <f>PPMT(贷款!$B$4/12,$A252,贷款!$B$3*12,-贷款!$B$2)</f>
        <v>1691.82761417053</v>
      </c>
      <c r="D252" s="9">
        <f>IPMT(贷款!$B$4/12,$A252,贷款!$B$3*12,-贷款!$B$2)</f>
        <v>992.280500890164</v>
      </c>
      <c r="E252" s="9">
        <f t="shared" si="15"/>
        <v>263544.507400532</v>
      </c>
      <c r="F252" s="9">
        <f t="shared" si="16"/>
        <v>407482.521364643</v>
      </c>
      <c r="G252" s="9">
        <f>贷款!$B$2-E252</f>
        <v>236455.492599468</v>
      </c>
      <c r="I252" s="11">
        <v>250</v>
      </c>
      <c r="J252" s="8">
        <f t="shared" si="17"/>
        <v>2025.46296296297</v>
      </c>
      <c r="K252" s="9">
        <f>贷款!$B$2/(贷款!$B$3*12)</f>
        <v>1388.88888888889</v>
      </c>
      <c r="L252" s="9">
        <f>(贷款!$B$4/12)*(贷款!$B$2-IF(I252=1,0,M252))</f>
        <v>636.574074074082</v>
      </c>
      <c r="M252" s="9">
        <f t="shared" si="18"/>
        <v>347222.22222222</v>
      </c>
      <c r="N252" s="9">
        <f t="shared" si="19"/>
        <v>339270.833333334</v>
      </c>
      <c r="O252" s="9">
        <f>贷款!$B$2-M252</f>
        <v>152777.77777778</v>
      </c>
    </row>
    <row r="253" ht="22.5" customHeight="1" spans="1:15">
      <c r="A253" s="11">
        <v>251</v>
      </c>
      <c r="B253" s="6">
        <f>PMT(贷款!$B$4/12,贷款!$B$3*12,-贷款!$B$2)</f>
        <v>2684.1081150607</v>
      </c>
      <c r="C253" s="7">
        <f>PPMT(贷款!$B$4/12,$A253,贷款!$B$3*12,-贷款!$B$2)</f>
        <v>1698.87689589625</v>
      </c>
      <c r="D253" s="7">
        <f>IPMT(贷款!$B$4/12,$A253,贷款!$B$3*12,-贷款!$B$2)</f>
        <v>985.231219164453</v>
      </c>
      <c r="E253" s="7">
        <f t="shared" si="15"/>
        <v>265243.384296428</v>
      </c>
      <c r="F253" s="7">
        <f t="shared" si="16"/>
        <v>408467.752583808</v>
      </c>
      <c r="G253" s="7">
        <f>贷款!$B$2-E253</f>
        <v>234756.615703572</v>
      </c>
      <c r="I253" s="11">
        <v>251</v>
      </c>
      <c r="J253" s="6">
        <f t="shared" si="17"/>
        <v>2019.67592592593</v>
      </c>
      <c r="K253" s="7">
        <f>贷款!$B$2/(贷款!$B$3*12)</f>
        <v>1388.88888888889</v>
      </c>
      <c r="L253" s="7">
        <f>(贷款!$B$4/12)*(贷款!$B$2-IF(I253=1,0,M253))</f>
        <v>630.787037037045</v>
      </c>
      <c r="M253" s="7">
        <f t="shared" si="18"/>
        <v>348611.111111109</v>
      </c>
      <c r="N253" s="7">
        <f t="shared" si="19"/>
        <v>339901.620370371</v>
      </c>
      <c r="O253" s="7">
        <f>贷款!$B$2-M253</f>
        <v>151388.888888891</v>
      </c>
    </row>
    <row r="254" ht="22.5" customHeight="1" spans="1:15">
      <c r="A254" s="11">
        <v>252</v>
      </c>
      <c r="B254" s="8">
        <f>PMT(贷款!$B$4/12,贷款!$B$3*12,-贷款!$B$2)</f>
        <v>2684.1081150607</v>
      </c>
      <c r="C254" s="9">
        <f>PPMT(贷款!$B$4/12,$A254,贷款!$B$3*12,-贷款!$B$2)</f>
        <v>1705.95554962915</v>
      </c>
      <c r="D254" s="9">
        <f>IPMT(贷款!$B$4/12,$A254,贷款!$B$3*12,-贷款!$B$2)</f>
        <v>978.152565431552</v>
      </c>
      <c r="E254" s="9">
        <f t="shared" si="15"/>
        <v>266949.339846057</v>
      </c>
      <c r="F254" s="9">
        <f t="shared" si="16"/>
        <v>409445.905149239</v>
      </c>
      <c r="G254" s="9">
        <f>贷款!$B$2-E254</f>
        <v>233050.660153943</v>
      </c>
      <c r="I254" s="11">
        <v>252</v>
      </c>
      <c r="J254" s="8">
        <f t="shared" si="17"/>
        <v>2013.8888888889</v>
      </c>
      <c r="K254" s="9">
        <f>贷款!$B$2/(贷款!$B$3*12)</f>
        <v>1388.88888888889</v>
      </c>
      <c r="L254" s="9">
        <f>(贷款!$B$4/12)*(贷款!$B$2-IF(I254=1,0,M254))</f>
        <v>625.000000000008</v>
      </c>
      <c r="M254" s="9">
        <f t="shared" si="18"/>
        <v>349999.999999998</v>
      </c>
      <c r="N254" s="9">
        <f t="shared" si="19"/>
        <v>340526.620370371</v>
      </c>
      <c r="O254" s="9">
        <f>贷款!$B$2-M254</f>
        <v>150000.000000002</v>
      </c>
    </row>
    <row r="255" ht="22.5" customHeight="1" spans="1:15">
      <c r="A255" s="11">
        <v>253</v>
      </c>
      <c r="B255" s="6">
        <f>PMT(贷款!$B$4/12,贷款!$B$3*12,-贷款!$B$2)</f>
        <v>2684.1081150607</v>
      </c>
      <c r="C255" s="7">
        <f>PPMT(贷款!$B$4/12,$A255,贷款!$B$3*12,-贷款!$B$2)</f>
        <v>1713.0636977526</v>
      </c>
      <c r="D255" s="7">
        <f>IPMT(贷款!$B$4/12,$A255,贷款!$B$3*12,-贷款!$B$2)</f>
        <v>971.044417308098</v>
      </c>
      <c r="E255" s="7">
        <f t="shared" si="15"/>
        <v>268662.40354381</v>
      </c>
      <c r="F255" s="7">
        <f t="shared" si="16"/>
        <v>410416.949566547</v>
      </c>
      <c r="G255" s="7">
        <f>贷款!$B$2-E255</f>
        <v>231337.59645619</v>
      </c>
      <c r="I255" s="11">
        <v>253</v>
      </c>
      <c r="J255" s="6">
        <f t="shared" si="17"/>
        <v>2008.10185185186</v>
      </c>
      <c r="K255" s="7">
        <f>贷款!$B$2/(贷款!$B$3*12)</f>
        <v>1388.88888888889</v>
      </c>
      <c r="L255" s="7">
        <f>(贷款!$B$4/12)*(贷款!$B$2-IF(I255=1,0,M255))</f>
        <v>619.212962962971</v>
      </c>
      <c r="M255" s="7">
        <f t="shared" si="18"/>
        <v>351388.888888887</v>
      </c>
      <c r="N255" s="7">
        <f t="shared" si="19"/>
        <v>341145.833333334</v>
      </c>
      <c r="O255" s="7">
        <f>贷款!$B$2-M255</f>
        <v>148611.111111113</v>
      </c>
    </row>
    <row r="256" ht="22.5" customHeight="1" spans="1:15">
      <c r="A256" s="11">
        <v>254</v>
      </c>
      <c r="B256" s="8">
        <f>PMT(贷款!$B$4/12,贷款!$B$3*12,-贷款!$B$2)</f>
        <v>2684.1081150607</v>
      </c>
      <c r="C256" s="9">
        <f>PPMT(贷款!$B$4/12,$A256,贷款!$B$3*12,-贷款!$B$2)</f>
        <v>1720.2014631599</v>
      </c>
      <c r="D256" s="9">
        <f>IPMT(贷款!$B$4/12,$A256,贷款!$B$3*12,-贷款!$B$2)</f>
        <v>963.906651900795</v>
      </c>
      <c r="E256" s="9">
        <f t="shared" si="15"/>
        <v>270382.60500697</v>
      </c>
      <c r="F256" s="9">
        <f t="shared" si="16"/>
        <v>411380.856218448</v>
      </c>
      <c r="G256" s="9">
        <f>贷款!$B$2-E256</f>
        <v>229617.39499303</v>
      </c>
      <c r="I256" s="11">
        <v>254</v>
      </c>
      <c r="J256" s="8">
        <f t="shared" si="17"/>
        <v>2002.31481481482</v>
      </c>
      <c r="K256" s="9">
        <f>贷款!$B$2/(贷款!$B$3*12)</f>
        <v>1388.88888888889</v>
      </c>
      <c r="L256" s="9">
        <f>(贷款!$B$4/12)*(贷款!$B$2-IF(I256=1,0,M256))</f>
        <v>613.425925925934</v>
      </c>
      <c r="M256" s="9">
        <f t="shared" si="18"/>
        <v>352777.777777776</v>
      </c>
      <c r="N256" s="9">
        <f t="shared" si="19"/>
        <v>341759.25925926</v>
      </c>
      <c r="O256" s="9">
        <f>贷款!$B$2-M256</f>
        <v>147222.222222224</v>
      </c>
    </row>
    <row r="257" ht="22.5" customHeight="1" spans="1:15">
      <c r="A257" s="11">
        <v>255</v>
      </c>
      <c r="B257" s="6">
        <f>PMT(贷款!$B$4/12,贷款!$B$3*12,-贷款!$B$2)</f>
        <v>2684.1081150607</v>
      </c>
      <c r="C257" s="7">
        <f>PPMT(贷款!$B$4/12,$A257,贷款!$B$3*12,-贷款!$B$2)</f>
        <v>1727.3689692564</v>
      </c>
      <c r="D257" s="7">
        <f>IPMT(贷款!$B$4/12,$A257,贷款!$B$3*12,-贷款!$B$2)</f>
        <v>956.739145804296</v>
      </c>
      <c r="E257" s="7">
        <f t="shared" si="15"/>
        <v>272109.973976226</v>
      </c>
      <c r="F257" s="7">
        <f t="shared" si="16"/>
        <v>412337.595364252</v>
      </c>
      <c r="G257" s="7">
        <f>贷款!$B$2-E257</f>
        <v>227890.026023774</v>
      </c>
      <c r="I257" s="11">
        <v>255</v>
      </c>
      <c r="J257" s="6">
        <f t="shared" si="17"/>
        <v>1996.52777777779</v>
      </c>
      <c r="K257" s="7">
        <f>贷款!$B$2/(贷款!$B$3*12)</f>
        <v>1388.88888888889</v>
      </c>
      <c r="L257" s="7">
        <f>(贷款!$B$4/12)*(贷款!$B$2-IF(I257=1,0,M257))</f>
        <v>607.638888888897</v>
      </c>
      <c r="M257" s="7">
        <f t="shared" si="18"/>
        <v>354166.666666665</v>
      </c>
      <c r="N257" s="7">
        <f t="shared" si="19"/>
        <v>342366.898148149</v>
      </c>
      <c r="O257" s="7">
        <f>贷款!$B$2-M257</f>
        <v>145833.333333335</v>
      </c>
    </row>
    <row r="258" ht="22.5" customHeight="1" spans="1:15">
      <c r="A258" s="11">
        <v>256</v>
      </c>
      <c r="B258" s="8">
        <f>PMT(贷款!$B$4/12,贷款!$B$3*12,-贷款!$B$2)</f>
        <v>2684.1081150607</v>
      </c>
      <c r="C258" s="9">
        <f>PPMT(贷款!$B$4/12,$A258,贷款!$B$3*12,-贷款!$B$2)</f>
        <v>1734.56633996164</v>
      </c>
      <c r="D258" s="9">
        <f>IPMT(贷款!$B$4/12,$A258,贷款!$B$3*12,-贷款!$B$2)</f>
        <v>949.541775099061</v>
      </c>
      <c r="E258" s="9">
        <f t="shared" si="15"/>
        <v>273844.540316188</v>
      </c>
      <c r="F258" s="9">
        <f t="shared" si="16"/>
        <v>413287.137139351</v>
      </c>
      <c r="G258" s="9">
        <f>贷款!$B$2-E258</f>
        <v>226155.459683812</v>
      </c>
      <c r="I258" s="11">
        <v>256</v>
      </c>
      <c r="J258" s="8">
        <f t="shared" si="17"/>
        <v>1990.74074074075</v>
      </c>
      <c r="K258" s="9">
        <f>贷款!$B$2/(贷款!$B$3*12)</f>
        <v>1388.88888888889</v>
      </c>
      <c r="L258" s="9">
        <f>(贷款!$B$4/12)*(贷款!$B$2-IF(I258=1,0,M258))</f>
        <v>601.85185185186</v>
      </c>
      <c r="M258" s="9">
        <f t="shared" si="18"/>
        <v>355555.555555554</v>
      </c>
      <c r="N258" s="9">
        <f t="shared" si="19"/>
        <v>342968.750000001</v>
      </c>
      <c r="O258" s="9">
        <f>贷款!$B$2-M258</f>
        <v>144444.444444446</v>
      </c>
    </row>
    <row r="259" ht="22.5" customHeight="1" spans="1:15">
      <c r="A259" s="11">
        <v>257</v>
      </c>
      <c r="B259" s="6">
        <f>PMT(贷款!$B$4/12,贷款!$B$3*12,-贷款!$B$2)</f>
        <v>2684.1081150607</v>
      </c>
      <c r="C259" s="7">
        <f>PPMT(贷款!$B$4/12,$A259,贷款!$B$3*12,-贷款!$B$2)</f>
        <v>1741.79369971148</v>
      </c>
      <c r="D259" s="7">
        <f>IPMT(贷款!$B$4/12,$A259,贷款!$B$3*12,-贷款!$B$2)</f>
        <v>942.31441534922</v>
      </c>
      <c r="E259" s="7">
        <f t="shared" ref="E259:E322" si="20">IF(A259=1,0,E258)+C259</f>
        <v>275586.334015899</v>
      </c>
      <c r="F259" s="7">
        <f t="shared" si="16"/>
        <v>414229.4515547</v>
      </c>
      <c r="G259" s="7">
        <f>贷款!$B$2-E259</f>
        <v>224413.665984101</v>
      </c>
      <c r="I259" s="11">
        <v>257</v>
      </c>
      <c r="J259" s="6">
        <f t="shared" si="17"/>
        <v>1984.95370370371</v>
      </c>
      <c r="K259" s="7">
        <f>贷款!$B$2/(贷款!$B$3*12)</f>
        <v>1388.88888888889</v>
      </c>
      <c r="L259" s="7">
        <f>(贷款!$B$4/12)*(贷款!$B$2-IF(I259=1,0,M259))</f>
        <v>596.064814814823</v>
      </c>
      <c r="M259" s="7">
        <f t="shared" si="18"/>
        <v>356944.444444442</v>
      </c>
      <c r="N259" s="7">
        <f t="shared" si="19"/>
        <v>343564.814814815</v>
      </c>
      <c r="O259" s="7">
        <f>贷款!$B$2-M259</f>
        <v>143055.555555558</v>
      </c>
    </row>
    <row r="260" ht="22.5" customHeight="1" spans="1:15">
      <c r="A260" s="11">
        <v>258</v>
      </c>
      <c r="B260" s="8">
        <f>PMT(贷款!$B$4/12,贷款!$B$3*12,-贷款!$B$2)</f>
        <v>2684.1081150607</v>
      </c>
      <c r="C260" s="9">
        <f>PPMT(贷款!$B$4/12,$A260,贷款!$B$3*12,-贷款!$B$2)</f>
        <v>1749.05117346028</v>
      </c>
      <c r="D260" s="9">
        <f>IPMT(贷款!$B$4/12,$A260,贷款!$B$3*12,-贷款!$B$2)</f>
        <v>935.056941600423</v>
      </c>
      <c r="E260" s="9">
        <f t="shared" si="20"/>
        <v>277335.38518936</v>
      </c>
      <c r="F260" s="9">
        <f t="shared" si="16"/>
        <v>415164.508496301</v>
      </c>
      <c r="G260" s="9">
        <f>贷款!$B$2-E260</f>
        <v>222664.61481064</v>
      </c>
      <c r="I260" s="11">
        <v>258</v>
      </c>
      <c r="J260" s="8">
        <f t="shared" si="17"/>
        <v>1979.16666666668</v>
      </c>
      <c r="K260" s="9">
        <f>贷款!$B$2/(贷款!$B$3*12)</f>
        <v>1388.88888888889</v>
      </c>
      <c r="L260" s="9">
        <f>(贷款!$B$4/12)*(贷款!$B$2-IF(I260=1,0,M260))</f>
        <v>590.277777777786</v>
      </c>
      <c r="M260" s="9">
        <f t="shared" si="18"/>
        <v>358333.333333331</v>
      </c>
      <c r="N260" s="9">
        <f t="shared" si="19"/>
        <v>344155.092592593</v>
      </c>
      <c r="O260" s="9">
        <f>贷款!$B$2-M260</f>
        <v>141666.666666669</v>
      </c>
    </row>
    <row r="261" ht="22.5" customHeight="1" spans="1:15">
      <c r="A261" s="11">
        <v>259</v>
      </c>
      <c r="B261" s="6">
        <f>PMT(贷款!$B$4/12,贷款!$B$3*12,-贷款!$B$2)</f>
        <v>2684.1081150607</v>
      </c>
      <c r="C261" s="7">
        <f>PPMT(贷款!$B$4/12,$A261,贷款!$B$3*12,-贷款!$B$2)</f>
        <v>1756.33888668303</v>
      </c>
      <c r="D261" s="7">
        <f>IPMT(贷款!$B$4/12,$A261,贷款!$B$3*12,-贷款!$B$2)</f>
        <v>927.769228377671</v>
      </c>
      <c r="E261" s="7">
        <f t="shared" si="20"/>
        <v>279091.724076043</v>
      </c>
      <c r="F261" s="7">
        <f t="shared" ref="F261:F324" si="21">B261*A261-E261</f>
        <v>416092.277724679</v>
      </c>
      <c r="G261" s="7">
        <f>贷款!$B$2-E261</f>
        <v>220908.275923957</v>
      </c>
      <c r="I261" s="11">
        <v>259</v>
      </c>
      <c r="J261" s="6">
        <f t="shared" ref="J261:J324" si="22">K261+L261</f>
        <v>1973.37962962964</v>
      </c>
      <c r="K261" s="7">
        <f>贷款!$B$2/(贷款!$B$3*12)</f>
        <v>1388.88888888889</v>
      </c>
      <c r="L261" s="7">
        <f>(贷款!$B$4/12)*(贷款!$B$2-IF(I261=1,0,M261))</f>
        <v>584.490740740749</v>
      </c>
      <c r="M261" s="7">
        <f t="shared" ref="M261:M324" si="23">IF(I261=1,0,M260)+K261</f>
        <v>359722.22222222</v>
      </c>
      <c r="N261" s="7">
        <f t="shared" ref="N261:N324" si="24">IF(I261=1,0,N260)+L261</f>
        <v>344739.583333334</v>
      </c>
      <c r="O261" s="7">
        <f>贷款!$B$2-M261</f>
        <v>140277.77777778</v>
      </c>
    </row>
    <row r="262" ht="22.5" customHeight="1" spans="1:15">
      <c r="A262" s="11">
        <v>260</v>
      </c>
      <c r="B262" s="8">
        <f>PMT(贷款!$B$4/12,贷款!$B$3*12,-贷款!$B$2)</f>
        <v>2684.1081150607</v>
      </c>
      <c r="C262" s="9">
        <f>PPMT(贷款!$B$4/12,$A262,贷款!$B$3*12,-贷款!$B$2)</f>
        <v>1763.65696537754</v>
      </c>
      <c r="D262" s="9">
        <f>IPMT(贷款!$B$4/12,$A262,贷款!$B$3*12,-贷款!$B$2)</f>
        <v>920.451149683159</v>
      </c>
      <c r="E262" s="9">
        <f t="shared" si="20"/>
        <v>280855.38104142</v>
      </c>
      <c r="F262" s="9">
        <f t="shared" si="21"/>
        <v>417012.728874362</v>
      </c>
      <c r="G262" s="9">
        <f>贷款!$B$2-E262</f>
        <v>219144.61895858</v>
      </c>
      <c r="I262" s="11">
        <v>260</v>
      </c>
      <c r="J262" s="8">
        <f t="shared" si="22"/>
        <v>1967.5925925926</v>
      </c>
      <c r="K262" s="9">
        <f>贷款!$B$2/(贷款!$B$3*12)</f>
        <v>1388.88888888889</v>
      </c>
      <c r="L262" s="9">
        <f>(贷款!$B$4/12)*(贷款!$B$2-IF(I262=1,0,M262))</f>
        <v>578.703703703712</v>
      </c>
      <c r="M262" s="9">
        <f t="shared" si="23"/>
        <v>361111.111111109</v>
      </c>
      <c r="N262" s="9">
        <f t="shared" si="24"/>
        <v>345318.287037038</v>
      </c>
      <c r="O262" s="9">
        <f>贷款!$B$2-M262</f>
        <v>138888.888888891</v>
      </c>
    </row>
    <row r="263" ht="22.5" customHeight="1" spans="1:15">
      <c r="A263" s="11">
        <v>261</v>
      </c>
      <c r="B263" s="6">
        <f>PMT(贷款!$B$4/12,贷款!$B$3*12,-贷款!$B$2)</f>
        <v>2684.1081150607</v>
      </c>
      <c r="C263" s="7">
        <f>PPMT(贷款!$B$4/12,$A263,贷款!$B$3*12,-贷款!$B$2)</f>
        <v>1771.00553606661</v>
      </c>
      <c r="D263" s="7">
        <f>IPMT(贷款!$B$4/12,$A263,贷款!$B$3*12,-贷款!$B$2)</f>
        <v>913.102578994086</v>
      </c>
      <c r="E263" s="7">
        <f t="shared" si="20"/>
        <v>282626.386577487</v>
      </c>
      <c r="F263" s="7">
        <f t="shared" si="21"/>
        <v>417925.831453356</v>
      </c>
      <c r="G263" s="7">
        <f>贷款!$B$2-E263</f>
        <v>217373.613422513</v>
      </c>
      <c r="I263" s="11">
        <v>261</v>
      </c>
      <c r="J263" s="6">
        <f t="shared" si="22"/>
        <v>1961.80555555556</v>
      </c>
      <c r="K263" s="7">
        <f>贷款!$B$2/(贷款!$B$3*12)</f>
        <v>1388.88888888889</v>
      </c>
      <c r="L263" s="7">
        <f>(贷款!$B$4/12)*(贷款!$B$2-IF(I263=1,0,M263))</f>
        <v>572.916666666675</v>
      </c>
      <c r="M263" s="7">
        <f t="shared" si="23"/>
        <v>362499.999999998</v>
      </c>
      <c r="N263" s="7">
        <f t="shared" si="24"/>
        <v>345891.203703704</v>
      </c>
      <c r="O263" s="7">
        <f>贷款!$B$2-M263</f>
        <v>137500.000000002</v>
      </c>
    </row>
    <row r="264" ht="22.5" customHeight="1" spans="1:15">
      <c r="A264" s="11">
        <v>262</v>
      </c>
      <c r="B264" s="8">
        <f>PMT(贷款!$B$4/12,贷款!$B$3*12,-贷款!$B$2)</f>
        <v>2684.1081150607</v>
      </c>
      <c r="C264" s="9">
        <f>PPMT(贷款!$B$4/12,$A264,贷款!$B$3*12,-贷款!$B$2)</f>
        <v>1778.38472580022</v>
      </c>
      <c r="D264" s="9">
        <f>IPMT(贷款!$B$4/12,$A264,贷款!$B$3*12,-贷款!$B$2)</f>
        <v>905.723389260475</v>
      </c>
      <c r="E264" s="9">
        <f t="shared" si="20"/>
        <v>284404.771303287</v>
      </c>
      <c r="F264" s="9">
        <f t="shared" si="21"/>
        <v>418831.554842616</v>
      </c>
      <c r="G264" s="9">
        <f>贷款!$B$2-E264</f>
        <v>215595.228696713</v>
      </c>
      <c r="I264" s="11">
        <v>262</v>
      </c>
      <c r="J264" s="8">
        <f t="shared" si="22"/>
        <v>1956.01851851853</v>
      </c>
      <c r="K264" s="9">
        <f>贷款!$B$2/(贷款!$B$3*12)</f>
        <v>1388.88888888889</v>
      </c>
      <c r="L264" s="9">
        <f>(贷款!$B$4/12)*(贷款!$B$2-IF(I264=1,0,M264))</f>
        <v>567.129629629638</v>
      </c>
      <c r="M264" s="9">
        <f t="shared" si="23"/>
        <v>363888.888888887</v>
      </c>
      <c r="N264" s="9">
        <f t="shared" si="24"/>
        <v>346458.333333334</v>
      </c>
      <c r="O264" s="9">
        <f>贷款!$B$2-M264</f>
        <v>136111.111111113</v>
      </c>
    </row>
    <row r="265" ht="22.5" customHeight="1" spans="1:15">
      <c r="A265" s="11">
        <v>263</v>
      </c>
      <c r="B265" s="6">
        <f>PMT(贷款!$B$4/12,贷款!$B$3*12,-贷款!$B$2)</f>
        <v>2684.1081150607</v>
      </c>
      <c r="C265" s="7">
        <f>PPMT(贷款!$B$4/12,$A265,贷款!$B$3*12,-贷款!$B$2)</f>
        <v>1785.79466215773</v>
      </c>
      <c r="D265" s="7">
        <f>IPMT(贷款!$B$4/12,$A265,贷款!$B$3*12,-贷款!$B$2)</f>
        <v>898.313452902974</v>
      </c>
      <c r="E265" s="7">
        <f t="shared" si="20"/>
        <v>286190.565965445</v>
      </c>
      <c r="F265" s="7">
        <f t="shared" si="21"/>
        <v>419729.868295519</v>
      </c>
      <c r="G265" s="7">
        <f>贷款!$B$2-E265</f>
        <v>213809.434034555</v>
      </c>
      <c r="I265" s="11">
        <v>263</v>
      </c>
      <c r="J265" s="6">
        <f t="shared" si="22"/>
        <v>1950.23148148149</v>
      </c>
      <c r="K265" s="7">
        <f>贷款!$B$2/(贷款!$B$3*12)</f>
        <v>1388.88888888889</v>
      </c>
      <c r="L265" s="7">
        <f>(贷款!$B$4/12)*(贷款!$B$2-IF(I265=1,0,M265))</f>
        <v>561.342592592601</v>
      </c>
      <c r="M265" s="7">
        <f t="shared" si="23"/>
        <v>365277.777777776</v>
      </c>
      <c r="N265" s="7">
        <f t="shared" si="24"/>
        <v>347019.675925927</v>
      </c>
      <c r="O265" s="7">
        <f>贷款!$B$2-M265</f>
        <v>134722.222222224</v>
      </c>
    </row>
    <row r="266" ht="22.5" customHeight="1" spans="1:15">
      <c r="A266" s="11">
        <v>264</v>
      </c>
      <c r="B266" s="8">
        <f>PMT(贷款!$B$4/12,贷款!$B$3*12,-贷款!$B$2)</f>
        <v>2684.1081150607</v>
      </c>
      <c r="C266" s="9">
        <f>PPMT(贷款!$B$4/12,$A266,贷款!$B$3*12,-贷款!$B$2)</f>
        <v>1793.23547325005</v>
      </c>
      <c r="D266" s="9">
        <f>IPMT(贷款!$B$4/12,$A266,贷款!$B$3*12,-贷款!$B$2)</f>
        <v>890.87264181065</v>
      </c>
      <c r="E266" s="9">
        <f t="shared" si="20"/>
        <v>287983.801438695</v>
      </c>
      <c r="F266" s="9">
        <f t="shared" si="21"/>
        <v>420620.74093733</v>
      </c>
      <c r="G266" s="9">
        <f>贷款!$B$2-E266</f>
        <v>212016.198561305</v>
      </c>
      <c r="I266" s="11">
        <v>264</v>
      </c>
      <c r="J266" s="8">
        <f t="shared" si="22"/>
        <v>1944.44444444445</v>
      </c>
      <c r="K266" s="9">
        <f>贷款!$B$2/(贷款!$B$3*12)</f>
        <v>1388.88888888889</v>
      </c>
      <c r="L266" s="9">
        <f>(贷款!$B$4/12)*(贷款!$B$2-IF(I266=1,0,M266))</f>
        <v>555.555555555564</v>
      </c>
      <c r="M266" s="9">
        <f t="shared" si="23"/>
        <v>366666.666666665</v>
      </c>
      <c r="N266" s="9">
        <f t="shared" si="24"/>
        <v>347575.231481482</v>
      </c>
      <c r="O266" s="9">
        <f>贷款!$B$2-M266</f>
        <v>133333.333333335</v>
      </c>
    </row>
    <row r="267" ht="22.5" customHeight="1" spans="1:15">
      <c r="A267" s="11">
        <v>265</v>
      </c>
      <c r="B267" s="6">
        <f>PMT(贷款!$B$4/12,贷款!$B$3*12,-贷款!$B$2)</f>
        <v>2684.1081150607</v>
      </c>
      <c r="C267" s="7">
        <f>PPMT(贷款!$B$4/12,$A267,贷款!$B$3*12,-贷款!$B$2)</f>
        <v>1800.70728772192</v>
      </c>
      <c r="D267" s="7">
        <f>IPMT(贷款!$B$4/12,$A267,贷款!$B$3*12,-贷款!$B$2)</f>
        <v>883.400827338775</v>
      </c>
      <c r="E267" s="7">
        <f t="shared" si="20"/>
        <v>289784.508726417</v>
      </c>
      <c r="F267" s="7">
        <f t="shared" si="21"/>
        <v>421504.141764669</v>
      </c>
      <c r="G267" s="7">
        <f>贷款!$B$2-E267</f>
        <v>210215.491273583</v>
      </c>
      <c r="I267" s="11">
        <v>265</v>
      </c>
      <c r="J267" s="6">
        <f t="shared" si="22"/>
        <v>1938.65740740742</v>
      </c>
      <c r="K267" s="7">
        <f>贷款!$B$2/(贷款!$B$3*12)</f>
        <v>1388.88888888889</v>
      </c>
      <c r="L267" s="7">
        <f>(贷款!$B$4/12)*(贷款!$B$2-IF(I267=1,0,M267))</f>
        <v>549.768518518527</v>
      </c>
      <c r="M267" s="7">
        <f t="shared" si="23"/>
        <v>368055.555555553</v>
      </c>
      <c r="N267" s="7">
        <f t="shared" si="24"/>
        <v>348125.000000001</v>
      </c>
      <c r="O267" s="7">
        <f>贷款!$B$2-M267</f>
        <v>131944.444444447</v>
      </c>
    </row>
    <row r="268" ht="22.5" customHeight="1" spans="1:15">
      <c r="A268" s="11">
        <v>266</v>
      </c>
      <c r="B268" s="8">
        <f>PMT(贷款!$B$4/12,贷款!$B$3*12,-贷款!$B$2)</f>
        <v>2684.1081150607</v>
      </c>
      <c r="C268" s="9">
        <f>PPMT(贷款!$B$4/12,$A268,贷款!$B$3*12,-贷款!$B$2)</f>
        <v>1808.2102347541</v>
      </c>
      <c r="D268" s="9">
        <f>IPMT(贷款!$B$4/12,$A268,贷款!$B$3*12,-贷款!$B$2)</f>
        <v>875.897880306601</v>
      </c>
      <c r="E268" s="9">
        <f t="shared" si="20"/>
        <v>291592.718961171</v>
      </c>
      <c r="F268" s="9">
        <f t="shared" si="21"/>
        <v>422380.039644975</v>
      </c>
      <c r="G268" s="9">
        <f>贷款!$B$2-E268</f>
        <v>208407.281038829</v>
      </c>
      <c r="I268" s="11">
        <v>266</v>
      </c>
      <c r="J268" s="8">
        <f t="shared" si="22"/>
        <v>1932.87037037038</v>
      </c>
      <c r="K268" s="9">
        <f>贷款!$B$2/(贷款!$B$3*12)</f>
        <v>1388.88888888889</v>
      </c>
      <c r="L268" s="9">
        <f>(贷款!$B$4/12)*(贷款!$B$2-IF(I268=1,0,M268))</f>
        <v>543.98148148149</v>
      </c>
      <c r="M268" s="9">
        <f t="shared" si="23"/>
        <v>369444.444444442</v>
      </c>
      <c r="N268" s="9">
        <f t="shared" si="24"/>
        <v>348668.981481482</v>
      </c>
      <c r="O268" s="9">
        <f>贷款!$B$2-M268</f>
        <v>130555.555555558</v>
      </c>
    </row>
    <row r="269" ht="22.5" customHeight="1" spans="1:15">
      <c r="A269" s="11">
        <v>267</v>
      </c>
      <c r="B269" s="6">
        <f>PMT(贷款!$B$4/12,贷款!$B$3*12,-贷款!$B$2)</f>
        <v>2684.1081150607</v>
      </c>
      <c r="C269" s="7">
        <f>PPMT(贷款!$B$4/12,$A269,贷款!$B$3*12,-贷款!$B$2)</f>
        <v>1815.74444406557</v>
      </c>
      <c r="D269" s="7">
        <f>IPMT(贷款!$B$4/12,$A269,贷款!$B$3*12,-贷款!$B$2)</f>
        <v>868.363670995125</v>
      </c>
      <c r="E269" s="7">
        <f t="shared" si="20"/>
        <v>293408.463405236</v>
      </c>
      <c r="F269" s="7">
        <f t="shared" si="21"/>
        <v>423248.40331597</v>
      </c>
      <c r="G269" s="7">
        <f>贷款!$B$2-E269</f>
        <v>206591.536594764</v>
      </c>
      <c r="I269" s="11">
        <v>267</v>
      </c>
      <c r="J269" s="6">
        <f t="shared" si="22"/>
        <v>1927.08333333334</v>
      </c>
      <c r="K269" s="7">
        <f>贷款!$B$2/(贷款!$B$3*12)</f>
        <v>1388.88888888889</v>
      </c>
      <c r="L269" s="7">
        <f>(贷款!$B$4/12)*(贷款!$B$2-IF(I269=1,0,M269))</f>
        <v>538.194444444453</v>
      </c>
      <c r="M269" s="7">
        <f t="shared" si="23"/>
        <v>370833.333333331</v>
      </c>
      <c r="N269" s="7">
        <f t="shared" si="24"/>
        <v>349207.175925927</v>
      </c>
      <c r="O269" s="7">
        <f>贷款!$B$2-M269</f>
        <v>129166.666666669</v>
      </c>
    </row>
    <row r="270" ht="22.5" customHeight="1" spans="1:15">
      <c r="A270" s="11">
        <v>268</v>
      </c>
      <c r="B270" s="8">
        <f>PMT(贷款!$B$4/12,贷款!$B$3*12,-贷款!$B$2)</f>
        <v>2684.1081150607</v>
      </c>
      <c r="C270" s="9">
        <f>PPMT(贷款!$B$4/12,$A270,贷款!$B$3*12,-贷款!$B$2)</f>
        <v>1823.31004591585</v>
      </c>
      <c r="D270" s="9">
        <f>IPMT(贷款!$B$4/12,$A270,贷款!$B$3*12,-贷款!$B$2)</f>
        <v>860.798069144852</v>
      </c>
      <c r="E270" s="9">
        <f t="shared" si="20"/>
        <v>295231.773451152</v>
      </c>
      <c r="F270" s="9">
        <f t="shared" si="21"/>
        <v>424109.201385115</v>
      </c>
      <c r="G270" s="9">
        <f>贷款!$B$2-E270</f>
        <v>204768.226548848</v>
      </c>
      <c r="I270" s="11">
        <v>268</v>
      </c>
      <c r="J270" s="8">
        <f t="shared" si="22"/>
        <v>1921.29629629631</v>
      </c>
      <c r="K270" s="9">
        <f>贷款!$B$2/(贷款!$B$3*12)</f>
        <v>1388.88888888889</v>
      </c>
      <c r="L270" s="9">
        <f>(贷款!$B$4/12)*(贷款!$B$2-IF(I270=1,0,M270))</f>
        <v>532.407407407416</v>
      </c>
      <c r="M270" s="9">
        <f t="shared" si="23"/>
        <v>372222.22222222</v>
      </c>
      <c r="N270" s="9">
        <f t="shared" si="24"/>
        <v>349739.583333334</v>
      </c>
      <c r="O270" s="9">
        <f>贷款!$B$2-M270</f>
        <v>127777.77777778</v>
      </c>
    </row>
    <row r="271" ht="22.5" customHeight="1" spans="1:15">
      <c r="A271" s="11">
        <v>269</v>
      </c>
      <c r="B271" s="6">
        <f>PMT(贷款!$B$4/12,贷款!$B$3*12,-贷款!$B$2)</f>
        <v>2684.1081150607</v>
      </c>
      <c r="C271" s="7">
        <f>PPMT(贷款!$B$4/12,$A271,贷款!$B$3*12,-贷款!$B$2)</f>
        <v>1830.90717110716</v>
      </c>
      <c r="D271" s="7">
        <f>IPMT(贷款!$B$4/12,$A271,贷款!$B$3*12,-贷款!$B$2)</f>
        <v>853.200943953536</v>
      </c>
      <c r="E271" s="7">
        <f t="shared" si="20"/>
        <v>297062.680622259</v>
      </c>
      <c r="F271" s="7">
        <f t="shared" si="21"/>
        <v>424962.402329069</v>
      </c>
      <c r="G271" s="7">
        <f>贷款!$B$2-E271</f>
        <v>202937.319377741</v>
      </c>
      <c r="I271" s="11">
        <v>269</v>
      </c>
      <c r="J271" s="6">
        <f t="shared" si="22"/>
        <v>1915.50925925927</v>
      </c>
      <c r="K271" s="7">
        <f>贷款!$B$2/(贷款!$B$3*12)</f>
        <v>1388.88888888889</v>
      </c>
      <c r="L271" s="7">
        <f>(贷款!$B$4/12)*(贷款!$B$2-IF(I271=1,0,M271))</f>
        <v>526.620370370379</v>
      </c>
      <c r="M271" s="7">
        <f t="shared" si="23"/>
        <v>373611.111111109</v>
      </c>
      <c r="N271" s="7">
        <f t="shared" si="24"/>
        <v>350266.203703705</v>
      </c>
      <c r="O271" s="7">
        <f>贷款!$B$2-M271</f>
        <v>126388.888888891</v>
      </c>
    </row>
    <row r="272" ht="22.5" customHeight="1" spans="1:15">
      <c r="A272" s="11">
        <v>270</v>
      </c>
      <c r="B272" s="8">
        <f>PMT(贷款!$B$4/12,贷款!$B$3*12,-贷款!$B$2)</f>
        <v>2684.1081150607</v>
      </c>
      <c r="C272" s="9">
        <f>PPMT(贷款!$B$4/12,$A272,贷款!$B$3*12,-贷款!$B$2)</f>
        <v>1838.53595098678</v>
      </c>
      <c r="D272" s="9">
        <f>IPMT(贷款!$B$4/12,$A272,贷款!$B$3*12,-贷款!$B$2)</f>
        <v>845.572164073923</v>
      </c>
      <c r="E272" s="9">
        <f t="shared" si="20"/>
        <v>298901.216573246</v>
      </c>
      <c r="F272" s="9">
        <f t="shared" si="21"/>
        <v>425807.974493143</v>
      </c>
      <c r="G272" s="9">
        <f>贷款!$B$2-E272</f>
        <v>201098.783426754</v>
      </c>
      <c r="I272" s="11">
        <v>270</v>
      </c>
      <c r="J272" s="8">
        <f t="shared" si="22"/>
        <v>1909.72222222223</v>
      </c>
      <c r="K272" s="9">
        <f>贷款!$B$2/(贷款!$B$3*12)</f>
        <v>1388.88888888889</v>
      </c>
      <c r="L272" s="9">
        <f>(贷款!$B$4/12)*(贷款!$B$2-IF(I272=1,0,M272))</f>
        <v>520.833333333342</v>
      </c>
      <c r="M272" s="9">
        <f t="shared" si="23"/>
        <v>374999.999999998</v>
      </c>
      <c r="N272" s="9">
        <f t="shared" si="24"/>
        <v>350787.037037038</v>
      </c>
      <c r="O272" s="9">
        <f>贷款!$B$2-M272</f>
        <v>125000.000000002</v>
      </c>
    </row>
    <row r="273" ht="22.5" customHeight="1" spans="1:15">
      <c r="A273" s="11">
        <v>271</v>
      </c>
      <c r="B273" s="6">
        <f>PMT(贷款!$B$4/12,贷款!$B$3*12,-贷款!$B$2)</f>
        <v>2684.1081150607</v>
      </c>
      <c r="C273" s="7">
        <f>PPMT(贷款!$B$4/12,$A273,贷款!$B$3*12,-贷款!$B$2)</f>
        <v>1846.19651744922</v>
      </c>
      <c r="D273" s="7">
        <f>IPMT(贷款!$B$4/12,$A273,贷款!$B$3*12,-贷款!$B$2)</f>
        <v>837.911597611478</v>
      </c>
      <c r="E273" s="7">
        <f t="shared" si="20"/>
        <v>300747.413090695</v>
      </c>
      <c r="F273" s="7">
        <f t="shared" si="21"/>
        <v>426645.886090754</v>
      </c>
      <c r="G273" s="7">
        <f>贷款!$B$2-E273</f>
        <v>199252.586909305</v>
      </c>
      <c r="I273" s="11">
        <v>271</v>
      </c>
      <c r="J273" s="6">
        <f t="shared" si="22"/>
        <v>1903.93518518519</v>
      </c>
      <c r="K273" s="7">
        <f>贷款!$B$2/(贷款!$B$3*12)</f>
        <v>1388.88888888889</v>
      </c>
      <c r="L273" s="7">
        <f>(贷款!$B$4/12)*(贷款!$B$2-IF(I273=1,0,M273))</f>
        <v>515.046296296305</v>
      </c>
      <c r="M273" s="7">
        <f t="shared" si="23"/>
        <v>376388.888888887</v>
      </c>
      <c r="N273" s="7">
        <f t="shared" si="24"/>
        <v>351302.083333334</v>
      </c>
      <c r="O273" s="7">
        <f>贷款!$B$2-M273</f>
        <v>123611.111111113</v>
      </c>
    </row>
    <row r="274" ht="22.5" customHeight="1" spans="1:15">
      <c r="A274" s="11">
        <v>272</v>
      </c>
      <c r="B274" s="8">
        <f>PMT(贷款!$B$4/12,贷款!$B$3*12,-贷款!$B$2)</f>
        <v>2684.1081150607</v>
      </c>
      <c r="C274" s="9">
        <f>PPMT(贷款!$B$4/12,$A274,贷款!$B$3*12,-贷款!$B$2)</f>
        <v>1853.88900293859</v>
      </c>
      <c r="D274" s="9">
        <f>IPMT(贷款!$B$4/12,$A274,贷款!$B$3*12,-贷款!$B$2)</f>
        <v>830.219112122106</v>
      </c>
      <c r="E274" s="9">
        <f t="shared" si="20"/>
        <v>302601.302093634</v>
      </c>
      <c r="F274" s="9">
        <f t="shared" si="21"/>
        <v>427476.105202876</v>
      </c>
      <c r="G274" s="9">
        <f>贷款!$B$2-E274</f>
        <v>197398.697906366</v>
      </c>
      <c r="I274" s="11">
        <v>272</v>
      </c>
      <c r="J274" s="8">
        <f t="shared" si="22"/>
        <v>1898.14814814816</v>
      </c>
      <c r="K274" s="9">
        <f>贷款!$B$2/(贷款!$B$3*12)</f>
        <v>1388.88888888889</v>
      </c>
      <c r="L274" s="9">
        <f>(贷款!$B$4/12)*(贷款!$B$2-IF(I274=1,0,M274))</f>
        <v>509.259259259268</v>
      </c>
      <c r="M274" s="9">
        <f t="shared" si="23"/>
        <v>377777.777777776</v>
      </c>
      <c r="N274" s="9">
        <f t="shared" si="24"/>
        <v>351811.342592593</v>
      </c>
      <c r="O274" s="9">
        <f>贷款!$B$2-M274</f>
        <v>122222.222222224</v>
      </c>
    </row>
    <row r="275" ht="22.5" customHeight="1" spans="1:15">
      <c r="A275" s="11">
        <v>273</v>
      </c>
      <c r="B275" s="6">
        <f>PMT(贷款!$B$4/12,贷款!$B$3*12,-贷款!$B$2)</f>
        <v>2684.1081150607</v>
      </c>
      <c r="C275" s="7">
        <f>PPMT(贷款!$B$4/12,$A275,贷款!$B$3*12,-贷款!$B$2)</f>
        <v>1861.61354045084</v>
      </c>
      <c r="D275" s="7">
        <f>IPMT(贷款!$B$4/12,$A275,贷款!$B$3*12,-贷款!$B$2)</f>
        <v>822.494574609862</v>
      </c>
      <c r="E275" s="7">
        <f t="shared" si="20"/>
        <v>304462.915634085</v>
      </c>
      <c r="F275" s="7">
        <f t="shared" si="21"/>
        <v>428298.599777486</v>
      </c>
      <c r="G275" s="7">
        <f>贷款!$B$2-E275</f>
        <v>195537.084365915</v>
      </c>
      <c r="I275" s="11">
        <v>273</v>
      </c>
      <c r="J275" s="6">
        <f t="shared" si="22"/>
        <v>1892.36111111112</v>
      </c>
      <c r="K275" s="7">
        <f>贷款!$B$2/(贷款!$B$3*12)</f>
        <v>1388.88888888889</v>
      </c>
      <c r="L275" s="7">
        <f>(贷款!$B$4/12)*(贷款!$B$2-IF(I275=1,0,M275))</f>
        <v>503.472222222231</v>
      </c>
      <c r="M275" s="7">
        <f t="shared" si="23"/>
        <v>379166.666666664</v>
      </c>
      <c r="N275" s="7">
        <f t="shared" si="24"/>
        <v>352314.814814816</v>
      </c>
      <c r="O275" s="7">
        <f>贷款!$B$2-M275</f>
        <v>120833.333333336</v>
      </c>
    </row>
    <row r="276" ht="22.5" customHeight="1" spans="1:15">
      <c r="A276" s="11">
        <v>274</v>
      </c>
      <c r="B276" s="8">
        <f>PMT(贷款!$B$4/12,贷款!$B$3*12,-贷款!$B$2)</f>
        <v>2684.1081150607</v>
      </c>
      <c r="C276" s="9">
        <f>PPMT(贷款!$B$4/12,$A276,贷款!$B$3*12,-贷款!$B$2)</f>
        <v>1869.37026353605</v>
      </c>
      <c r="D276" s="9">
        <f>IPMT(贷款!$B$4/12,$A276,贷款!$B$3*12,-贷款!$B$2)</f>
        <v>814.73785152465</v>
      </c>
      <c r="E276" s="9">
        <f t="shared" si="20"/>
        <v>306332.285897621</v>
      </c>
      <c r="F276" s="9">
        <f t="shared" si="21"/>
        <v>429113.337629011</v>
      </c>
      <c r="G276" s="9">
        <f>贷款!$B$2-E276</f>
        <v>193667.714102379</v>
      </c>
      <c r="I276" s="11">
        <v>274</v>
      </c>
      <c r="J276" s="8">
        <f t="shared" si="22"/>
        <v>1886.57407407408</v>
      </c>
      <c r="K276" s="9">
        <f>贷款!$B$2/(贷款!$B$3*12)</f>
        <v>1388.88888888889</v>
      </c>
      <c r="L276" s="9">
        <f>(贷款!$B$4/12)*(贷款!$B$2-IF(I276=1,0,M276))</f>
        <v>497.685185185194</v>
      </c>
      <c r="M276" s="9">
        <f t="shared" si="23"/>
        <v>380555.555555553</v>
      </c>
      <c r="N276" s="9">
        <f t="shared" si="24"/>
        <v>352812.500000001</v>
      </c>
      <c r="O276" s="9">
        <f>贷款!$B$2-M276</f>
        <v>119444.444444447</v>
      </c>
    </row>
    <row r="277" ht="22.5" customHeight="1" spans="1:15">
      <c r="A277" s="11">
        <v>275</v>
      </c>
      <c r="B277" s="6">
        <f>PMT(贷款!$B$4/12,贷款!$B$3*12,-贷款!$B$2)</f>
        <v>2684.1081150607</v>
      </c>
      <c r="C277" s="7">
        <f>PPMT(贷款!$B$4/12,$A277,贷款!$B$3*12,-贷款!$B$2)</f>
        <v>1877.15930630078</v>
      </c>
      <c r="D277" s="7">
        <f>IPMT(贷款!$B$4/12,$A277,贷款!$B$3*12,-贷款!$B$2)</f>
        <v>806.948808759916</v>
      </c>
      <c r="E277" s="7">
        <f t="shared" si="20"/>
        <v>308209.445203922</v>
      </c>
      <c r="F277" s="7">
        <f t="shared" si="21"/>
        <v>429920.286437771</v>
      </c>
      <c r="G277" s="7">
        <f>贷款!$B$2-E277</f>
        <v>191790.554796078</v>
      </c>
      <c r="I277" s="11">
        <v>275</v>
      </c>
      <c r="J277" s="6">
        <f t="shared" si="22"/>
        <v>1880.78703703705</v>
      </c>
      <c r="K277" s="7">
        <f>贷款!$B$2/(贷款!$B$3*12)</f>
        <v>1388.88888888889</v>
      </c>
      <c r="L277" s="7">
        <f>(贷款!$B$4/12)*(贷款!$B$2-IF(I277=1,0,M277))</f>
        <v>491.898148148157</v>
      </c>
      <c r="M277" s="7">
        <f t="shared" si="23"/>
        <v>381944.444444442</v>
      </c>
      <c r="N277" s="7">
        <f t="shared" si="24"/>
        <v>353304.398148149</v>
      </c>
      <c r="O277" s="7">
        <f>贷款!$B$2-M277</f>
        <v>118055.555555558</v>
      </c>
    </row>
    <row r="278" ht="22.5" customHeight="1" spans="1:15">
      <c r="A278" s="11">
        <v>276</v>
      </c>
      <c r="B278" s="8">
        <f>PMT(贷款!$B$4/12,贷款!$B$3*12,-贷款!$B$2)</f>
        <v>2684.1081150607</v>
      </c>
      <c r="C278" s="9">
        <f>PPMT(贷款!$B$4/12,$A278,贷款!$B$3*12,-贷款!$B$2)</f>
        <v>1884.98080341037</v>
      </c>
      <c r="D278" s="9">
        <f>IPMT(贷款!$B$4/12,$A278,贷款!$B$3*12,-贷款!$B$2)</f>
        <v>799.12731165033</v>
      </c>
      <c r="E278" s="9">
        <f t="shared" si="20"/>
        <v>310094.426007332</v>
      </c>
      <c r="F278" s="9">
        <f t="shared" si="21"/>
        <v>430719.413749421</v>
      </c>
      <c r="G278" s="9">
        <f>贷款!$B$2-E278</f>
        <v>189905.573992668</v>
      </c>
      <c r="I278" s="11">
        <v>276</v>
      </c>
      <c r="J278" s="8">
        <f t="shared" si="22"/>
        <v>1875.00000000001</v>
      </c>
      <c r="K278" s="9">
        <f>贷款!$B$2/(贷款!$B$3*12)</f>
        <v>1388.88888888889</v>
      </c>
      <c r="L278" s="9">
        <f>(贷款!$B$4/12)*(贷款!$B$2-IF(I278=1,0,M278))</f>
        <v>486.11111111112</v>
      </c>
      <c r="M278" s="9">
        <f t="shared" si="23"/>
        <v>383333.333333331</v>
      </c>
      <c r="N278" s="9">
        <f t="shared" si="24"/>
        <v>353790.50925926</v>
      </c>
      <c r="O278" s="9">
        <f>贷款!$B$2-M278</f>
        <v>116666.666666669</v>
      </c>
    </row>
    <row r="279" ht="22.5" customHeight="1" spans="1:15">
      <c r="A279" s="11">
        <v>277</v>
      </c>
      <c r="B279" s="6">
        <f>PMT(贷款!$B$4/12,贷款!$B$3*12,-贷款!$B$2)</f>
        <v>2684.1081150607</v>
      </c>
      <c r="C279" s="7">
        <f>PPMT(贷款!$B$4/12,$A279,贷款!$B$3*12,-贷款!$B$2)</f>
        <v>1892.83489009124</v>
      </c>
      <c r="D279" s="7">
        <f>IPMT(贷款!$B$4/12,$A279,贷款!$B$3*12,-贷款!$B$2)</f>
        <v>791.273224969454</v>
      </c>
      <c r="E279" s="7">
        <f t="shared" si="20"/>
        <v>311987.260897423</v>
      </c>
      <c r="F279" s="7">
        <f t="shared" si="21"/>
        <v>431510.686974391</v>
      </c>
      <c r="G279" s="7">
        <f>贷款!$B$2-E279</f>
        <v>188012.739102577</v>
      </c>
      <c r="I279" s="11">
        <v>277</v>
      </c>
      <c r="J279" s="6">
        <f t="shared" si="22"/>
        <v>1869.21296296297</v>
      </c>
      <c r="K279" s="7">
        <f>贷款!$B$2/(贷款!$B$3*12)</f>
        <v>1388.88888888889</v>
      </c>
      <c r="L279" s="7">
        <f>(贷款!$B$4/12)*(贷款!$B$2-IF(I279=1,0,M279))</f>
        <v>480.324074074083</v>
      </c>
      <c r="M279" s="7">
        <f t="shared" si="23"/>
        <v>384722.22222222</v>
      </c>
      <c r="N279" s="7">
        <f t="shared" si="24"/>
        <v>354270.833333334</v>
      </c>
      <c r="O279" s="7">
        <f>贷款!$B$2-M279</f>
        <v>115277.77777778</v>
      </c>
    </row>
    <row r="280" ht="22.5" customHeight="1" spans="1:15">
      <c r="A280" s="11">
        <v>278</v>
      </c>
      <c r="B280" s="8">
        <f>PMT(贷款!$B$4/12,贷款!$B$3*12,-贷款!$B$2)</f>
        <v>2684.1081150607</v>
      </c>
      <c r="C280" s="9">
        <f>PPMT(贷款!$B$4/12,$A280,贷款!$B$3*12,-贷款!$B$2)</f>
        <v>1900.72170213329</v>
      </c>
      <c r="D280" s="9">
        <f>IPMT(贷款!$B$4/12,$A280,贷款!$B$3*12,-贷款!$B$2)</f>
        <v>783.386412927407</v>
      </c>
      <c r="E280" s="9">
        <f t="shared" si="20"/>
        <v>313887.982599557</v>
      </c>
      <c r="F280" s="9">
        <f t="shared" si="21"/>
        <v>432294.073387318</v>
      </c>
      <c r="G280" s="9">
        <f>贷款!$B$2-E280</f>
        <v>186112.017400443</v>
      </c>
      <c r="I280" s="11">
        <v>278</v>
      </c>
      <c r="J280" s="8">
        <f t="shared" si="22"/>
        <v>1863.42592592594</v>
      </c>
      <c r="K280" s="9">
        <f>贷款!$B$2/(贷款!$B$3*12)</f>
        <v>1388.88888888889</v>
      </c>
      <c r="L280" s="9">
        <f>(贷款!$B$4/12)*(贷款!$B$2-IF(I280=1,0,M280))</f>
        <v>474.537037037046</v>
      </c>
      <c r="M280" s="9">
        <f t="shared" si="23"/>
        <v>386111.111111109</v>
      </c>
      <c r="N280" s="9">
        <f t="shared" si="24"/>
        <v>354745.370370371</v>
      </c>
      <c r="O280" s="9">
        <f>贷款!$B$2-M280</f>
        <v>113888.888888891</v>
      </c>
    </row>
    <row r="281" ht="22.5" customHeight="1" spans="1:15">
      <c r="A281" s="11">
        <v>279</v>
      </c>
      <c r="B281" s="6">
        <f>PMT(贷款!$B$4/12,贷款!$B$3*12,-贷款!$B$2)</f>
        <v>2684.1081150607</v>
      </c>
      <c r="C281" s="7">
        <f>PPMT(贷款!$B$4/12,$A281,贷款!$B$3*12,-贷款!$B$2)</f>
        <v>1908.64137589218</v>
      </c>
      <c r="D281" s="7">
        <f>IPMT(贷款!$B$4/12,$A281,贷款!$B$3*12,-贷款!$B$2)</f>
        <v>775.466739168518</v>
      </c>
      <c r="E281" s="7">
        <f t="shared" si="20"/>
        <v>315796.623975449</v>
      </c>
      <c r="F281" s="7">
        <f t="shared" si="21"/>
        <v>433069.540126487</v>
      </c>
      <c r="G281" s="7">
        <f>贷款!$B$2-E281</f>
        <v>184203.376024551</v>
      </c>
      <c r="I281" s="11">
        <v>279</v>
      </c>
      <c r="J281" s="6">
        <f t="shared" si="22"/>
        <v>1857.6388888889</v>
      </c>
      <c r="K281" s="7">
        <f>贷款!$B$2/(贷款!$B$3*12)</f>
        <v>1388.88888888889</v>
      </c>
      <c r="L281" s="7">
        <f>(贷款!$B$4/12)*(贷款!$B$2-IF(I281=1,0,M281))</f>
        <v>468.750000000009</v>
      </c>
      <c r="M281" s="7">
        <f t="shared" si="23"/>
        <v>387499.999999998</v>
      </c>
      <c r="N281" s="7">
        <f t="shared" si="24"/>
        <v>355214.120370371</v>
      </c>
      <c r="O281" s="7">
        <f>贷款!$B$2-M281</f>
        <v>112500.000000002</v>
      </c>
    </row>
    <row r="282" ht="22.5" customHeight="1" spans="1:15">
      <c r="A282" s="11">
        <v>280</v>
      </c>
      <c r="B282" s="8">
        <f>PMT(贷款!$B$4/12,贷款!$B$3*12,-贷款!$B$2)</f>
        <v>2684.1081150607</v>
      </c>
      <c r="C282" s="9">
        <f>PPMT(贷款!$B$4/12,$A282,贷款!$B$3*12,-贷款!$B$2)</f>
        <v>1916.59404829173</v>
      </c>
      <c r="D282" s="9">
        <f>IPMT(贷款!$B$4/12,$A282,贷款!$B$3*12,-贷款!$B$2)</f>
        <v>767.514066768967</v>
      </c>
      <c r="E282" s="9">
        <f t="shared" si="20"/>
        <v>317713.218023741</v>
      </c>
      <c r="F282" s="9">
        <f t="shared" si="21"/>
        <v>433837.054193255</v>
      </c>
      <c r="G282" s="9">
        <f>贷款!$B$2-E282</f>
        <v>182286.781976259</v>
      </c>
      <c r="I282" s="11">
        <v>280</v>
      </c>
      <c r="J282" s="8">
        <f t="shared" si="22"/>
        <v>1851.85185185186</v>
      </c>
      <c r="K282" s="9">
        <f>贷款!$B$2/(贷款!$B$3*12)</f>
        <v>1388.88888888889</v>
      </c>
      <c r="L282" s="9">
        <f>(贷款!$B$4/12)*(贷款!$B$2-IF(I282=1,0,M282))</f>
        <v>462.962962962972</v>
      </c>
      <c r="M282" s="9">
        <f t="shared" si="23"/>
        <v>388888.888888887</v>
      </c>
      <c r="N282" s="9">
        <f t="shared" si="24"/>
        <v>355677.083333334</v>
      </c>
      <c r="O282" s="9">
        <f>贷款!$B$2-M282</f>
        <v>111111.111111113</v>
      </c>
    </row>
    <row r="283" ht="22.5" customHeight="1" spans="1:15">
      <c r="A283" s="11">
        <v>281</v>
      </c>
      <c r="B283" s="6">
        <f>PMT(贷款!$B$4/12,贷款!$B$3*12,-贷款!$B$2)</f>
        <v>2684.1081150607</v>
      </c>
      <c r="C283" s="7">
        <f>PPMT(贷款!$B$4/12,$A283,贷款!$B$3*12,-贷款!$B$2)</f>
        <v>1924.57985682628</v>
      </c>
      <c r="D283" s="7">
        <f>IPMT(贷款!$B$4/12,$A283,贷款!$B$3*12,-贷款!$B$2)</f>
        <v>759.528258234419</v>
      </c>
      <c r="E283" s="7">
        <f t="shared" si="20"/>
        <v>319637.797880567</v>
      </c>
      <c r="F283" s="7">
        <f t="shared" si="21"/>
        <v>434596.58245149</v>
      </c>
      <c r="G283" s="7">
        <f>贷款!$B$2-E283</f>
        <v>180362.202119433</v>
      </c>
      <c r="I283" s="11">
        <v>281</v>
      </c>
      <c r="J283" s="6">
        <f t="shared" si="22"/>
        <v>1846.06481481482</v>
      </c>
      <c r="K283" s="7">
        <f>贷款!$B$2/(贷款!$B$3*12)</f>
        <v>1388.88888888889</v>
      </c>
      <c r="L283" s="7">
        <f>(贷款!$B$4/12)*(贷款!$B$2-IF(I283=1,0,M283))</f>
        <v>457.175925925935</v>
      </c>
      <c r="M283" s="7">
        <f t="shared" si="23"/>
        <v>390277.777777775</v>
      </c>
      <c r="N283" s="7">
        <f t="shared" si="24"/>
        <v>356134.25925926</v>
      </c>
      <c r="O283" s="7">
        <f>贷款!$B$2-M283</f>
        <v>109722.222222225</v>
      </c>
    </row>
    <row r="284" ht="22.5" customHeight="1" spans="1:15">
      <c r="A284" s="11">
        <v>282</v>
      </c>
      <c r="B284" s="8">
        <f>PMT(贷款!$B$4/12,贷款!$B$3*12,-贷款!$B$2)</f>
        <v>2684.1081150607</v>
      </c>
      <c r="C284" s="9">
        <f>PPMT(贷款!$B$4/12,$A284,贷款!$B$3*12,-贷款!$B$2)</f>
        <v>1932.59893956306</v>
      </c>
      <c r="D284" s="9">
        <f>IPMT(贷款!$B$4/12,$A284,贷款!$B$3*12,-贷款!$B$2)</f>
        <v>751.509175497642</v>
      </c>
      <c r="E284" s="9">
        <f t="shared" si="20"/>
        <v>321570.39682013</v>
      </c>
      <c r="F284" s="9">
        <f t="shared" si="21"/>
        <v>435348.091626988</v>
      </c>
      <c r="G284" s="9">
        <f>贷款!$B$2-E284</f>
        <v>178429.60317987</v>
      </c>
      <c r="I284" s="11">
        <v>282</v>
      </c>
      <c r="J284" s="8">
        <f t="shared" si="22"/>
        <v>1840.27777777779</v>
      </c>
      <c r="K284" s="9">
        <f>贷款!$B$2/(贷款!$B$3*12)</f>
        <v>1388.88888888889</v>
      </c>
      <c r="L284" s="9">
        <f>(贷款!$B$4/12)*(贷款!$B$2-IF(I284=1,0,M284))</f>
        <v>451.388888888899</v>
      </c>
      <c r="M284" s="9">
        <f t="shared" si="23"/>
        <v>391666.666666664</v>
      </c>
      <c r="N284" s="9">
        <f t="shared" si="24"/>
        <v>356585.648148149</v>
      </c>
      <c r="O284" s="9">
        <f>贷款!$B$2-M284</f>
        <v>108333.333333336</v>
      </c>
    </row>
    <row r="285" ht="22.5" customHeight="1" spans="1:15">
      <c r="A285" s="11">
        <v>283</v>
      </c>
      <c r="B285" s="6">
        <f>PMT(贷款!$B$4/12,贷款!$B$3*12,-贷款!$B$2)</f>
        <v>2684.1081150607</v>
      </c>
      <c r="C285" s="7">
        <f>PPMT(贷款!$B$4/12,$A285,贷款!$B$3*12,-贷款!$B$2)</f>
        <v>1940.65143514457</v>
      </c>
      <c r="D285" s="7">
        <f>IPMT(贷款!$B$4/12,$A285,贷款!$B$3*12,-贷款!$B$2)</f>
        <v>743.45667991613</v>
      </c>
      <c r="E285" s="7">
        <f t="shared" si="20"/>
        <v>323511.048255274</v>
      </c>
      <c r="F285" s="7">
        <f t="shared" si="21"/>
        <v>436091.548306904</v>
      </c>
      <c r="G285" s="7">
        <f>贷款!$B$2-E285</f>
        <v>176488.951744726</v>
      </c>
      <c r="I285" s="11">
        <v>283</v>
      </c>
      <c r="J285" s="6">
        <f t="shared" si="22"/>
        <v>1834.49074074075</v>
      </c>
      <c r="K285" s="7">
        <f>贷款!$B$2/(贷款!$B$3*12)</f>
        <v>1388.88888888889</v>
      </c>
      <c r="L285" s="7">
        <f>(贷款!$B$4/12)*(贷款!$B$2-IF(I285=1,0,M285))</f>
        <v>445.601851851862</v>
      </c>
      <c r="M285" s="7">
        <f t="shared" si="23"/>
        <v>393055.555555553</v>
      </c>
      <c r="N285" s="7">
        <f t="shared" si="24"/>
        <v>357031.250000001</v>
      </c>
      <c r="O285" s="7">
        <f>贷款!$B$2-M285</f>
        <v>106944.444444447</v>
      </c>
    </row>
    <row r="286" ht="22.5" customHeight="1" spans="1:15">
      <c r="A286" s="11">
        <v>284</v>
      </c>
      <c r="B286" s="8">
        <f>PMT(贷款!$B$4/12,贷款!$B$3*12,-贷款!$B$2)</f>
        <v>2684.1081150607</v>
      </c>
      <c r="C286" s="9">
        <f>PPMT(贷款!$B$4/12,$A286,贷款!$B$3*12,-贷款!$B$2)</f>
        <v>1948.737482791</v>
      </c>
      <c r="D286" s="9">
        <f>IPMT(贷款!$B$4/12,$A286,贷款!$B$3*12,-贷款!$B$2)</f>
        <v>735.370632269694</v>
      </c>
      <c r="E286" s="9">
        <f t="shared" si="20"/>
        <v>325459.785738065</v>
      </c>
      <c r="F286" s="9">
        <f t="shared" si="21"/>
        <v>436826.918939173</v>
      </c>
      <c r="G286" s="9">
        <f>贷款!$B$2-E286</f>
        <v>174540.214261935</v>
      </c>
      <c r="I286" s="11">
        <v>284</v>
      </c>
      <c r="J286" s="8">
        <f t="shared" si="22"/>
        <v>1828.70370370371</v>
      </c>
      <c r="K286" s="9">
        <f>贷款!$B$2/(贷款!$B$3*12)</f>
        <v>1388.88888888889</v>
      </c>
      <c r="L286" s="9">
        <f>(贷款!$B$4/12)*(贷款!$B$2-IF(I286=1,0,M286))</f>
        <v>439.814814814825</v>
      </c>
      <c r="M286" s="9">
        <f t="shared" si="23"/>
        <v>394444.444444442</v>
      </c>
      <c r="N286" s="9">
        <f t="shared" si="24"/>
        <v>357471.064814816</v>
      </c>
      <c r="O286" s="9">
        <f>贷款!$B$2-M286</f>
        <v>105555.555555558</v>
      </c>
    </row>
    <row r="287" ht="22.5" customHeight="1" spans="1:15">
      <c r="A287" s="11">
        <v>285</v>
      </c>
      <c r="B287" s="6">
        <f>PMT(贷款!$B$4/12,贷款!$B$3*12,-贷款!$B$2)</f>
        <v>2684.1081150607</v>
      </c>
      <c r="C287" s="7">
        <f>PPMT(贷款!$B$4/12,$A287,贷款!$B$3*12,-贷款!$B$2)</f>
        <v>1956.85722230263</v>
      </c>
      <c r="D287" s="7">
        <f>IPMT(贷款!$B$4/12,$A287,贷款!$B$3*12,-贷款!$B$2)</f>
        <v>727.250892758065</v>
      </c>
      <c r="E287" s="7">
        <f t="shared" si="20"/>
        <v>327416.642960368</v>
      </c>
      <c r="F287" s="7">
        <f t="shared" si="21"/>
        <v>437554.169831931</v>
      </c>
      <c r="G287" s="7">
        <f>贷款!$B$2-E287</f>
        <v>172583.357039632</v>
      </c>
      <c r="I287" s="11">
        <v>285</v>
      </c>
      <c r="J287" s="6">
        <f t="shared" si="22"/>
        <v>1822.91666666668</v>
      </c>
      <c r="K287" s="7">
        <f>贷款!$B$2/(贷款!$B$3*12)</f>
        <v>1388.88888888889</v>
      </c>
      <c r="L287" s="7">
        <f>(贷款!$B$4/12)*(贷款!$B$2-IF(I287=1,0,M287))</f>
        <v>434.027777777788</v>
      </c>
      <c r="M287" s="7">
        <f t="shared" si="23"/>
        <v>395833.333333331</v>
      </c>
      <c r="N287" s="7">
        <f t="shared" si="24"/>
        <v>357905.092592594</v>
      </c>
      <c r="O287" s="7">
        <f>贷款!$B$2-M287</f>
        <v>104166.666666669</v>
      </c>
    </row>
    <row r="288" ht="22.5" customHeight="1" spans="1:15">
      <c r="A288" s="11">
        <v>286</v>
      </c>
      <c r="B288" s="8">
        <f>PMT(贷款!$B$4/12,贷款!$B$3*12,-贷款!$B$2)</f>
        <v>2684.1081150607</v>
      </c>
      <c r="C288" s="9">
        <f>PPMT(贷款!$B$4/12,$A288,贷款!$B$3*12,-贷款!$B$2)</f>
        <v>1965.01079406223</v>
      </c>
      <c r="D288" s="9">
        <f>IPMT(贷款!$B$4/12,$A288,贷款!$B$3*12,-贷款!$B$2)</f>
        <v>719.097320998471</v>
      </c>
      <c r="E288" s="9">
        <f t="shared" si="20"/>
        <v>329381.65375443</v>
      </c>
      <c r="F288" s="9">
        <f t="shared" si="21"/>
        <v>438273.26715293</v>
      </c>
      <c r="G288" s="9">
        <f>贷款!$B$2-E288</f>
        <v>170618.34624557</v>
      </c>
      <c r="I288" s="11">
        <v>286</v>
      </c>
      <c r="J288" s="8">
        <f t="shared" si="22"/>
        <v>1817.12962962964</v>
      </c>
      <c r="K288" s="9">
        <f>贷款!$B$2/(贷款!$B$3*12)</f>
        <v>1388.88888888889</v>
      </c>
      <c r="L288" s="9">
        <f>(贷款!$B$4/12)*(贷款!$B$2-IF(I288=1,0,M288))</f>
        <v>428.240740740751</v>
      </c>
      <c r="M288" s="9">
        <f t="shared" si="23"/>
        <v>397222.22222222</v>
      </c>
      <c r="N288" s="9">
        <f t="shared" si="24"/>
        <v>358333.333333334</v>
      </c>
      <c r="O288" s="9">
        <f>贷款!$B$2-M288</f>
        <v>102777.77777778</v>
      </c>
    </row>
    <row r="289" ht="22.5" customHeight="1" spans="1:15">
      <c r="A289" s="11">
        <v>287</v>
      </c>
      <c r="B289" s="6">
        <f>PMT(贷款!$B$4/12,贷款!$B$3*12,-贷款!$B$2)</f>
        <v>2684.1081150607</v>
      </c>
      <c r="C289" s="7">
        <f>PPMT(贷款!$B$4/12,$A289,贷款!$B$3*12,-贷款!$B$2)</f>
        <v>1973.19833903749</v>
      </c>
      <c r="D289" s="7">
        <f>IPMT(贷款!$B$4/12,$A289,贷款!$B$3*12,-贷款!$B$2)</f>
        <v>710.909776023211</v>
      </c>
      <c r="E289" s="7">
        <f t="shared" si="20"/>
        <v>331354.852093468</v>
      </c>
      <c r="F289" s="7">
        <f t="shared" si="21"/>
        <v>438984.176928953</v>
      </c>
      <c r="G289" s="7">
        <f>贷款!$B$2-E289</f>
        <v>168645.147906532</v>
      </c>
      <c r="I289" s="11">
        <v>287</v>
      </c>
      <c r="J289" s="6">
        <f t="shared" si="22"/>
        <v>1811.3425925926</v>
      </c>
      <c r="K289" s="7">
        <f>贷款!$B$2/(贷款!$B$3*12)</f>
        <v>1388.88888888889</v>
      </c>
      <c r="L289" s="7">
        <f>(贷款!$B$4/12)*(贷款!$B$2-IF(I289=1,0,M289))</f>
        <v>422.453703703714</v>
      </c>
      <c r="M289" s="7">
        <f t="shared" si="23"/>
        <v>398611.111111109</v>
      </c>
      <c r="N289" s="7">
        <f t="shared" si="24"/>
        <v>358755.787037038</v>
      </c>
      <c r="O289" s="7">
        <f>贷款!$B$2-M289</f>
        <v>101388.888888891</v>
      </c>
    </row>
    <row r="290" ht="22.5" customHeight="1" spans="1:15">
      <c r="A290" s="11">
        <v>288</v>
      </c>
      <c r="B290" s="8">
        <f>PMT(贷款!$B$4/12,贷款!$B$3*12,-贷款!$B$2)</f>
        <v>2684.1081150607</v>
      </c>
      <c r="C290" s="9">
        <f>PPMT(贷款!$B$4/12,$A290,贷款!$B$3*12,-贷款!$B$2)</f>
        <v>1981.41999878348</v>
      </c>
      <c r="D290" s="9">
        <f>IPMT(贷款!$B$4/12,$A290,贷款!$B$3*12,-贷款!$B$2)</f>
        <v>702.688116277222</v>
      </c>
      <c r="E290" s="9">
        <f t="shared" si="20"/>
        <v>333336.272092251</v>
      </c>
      <c r="F290" s="9">
        <f t="shared" si="21"/>
        <v>439686.86504523</v>
      </c>
      <c r="G290" s="9">
        <f>贷款!$B$2-E290</f>
        <v>166663.727907749</v>
      </c>
      <c r="I290" s="11">
        <v>288</v>
      </c>
      <c r="J290" s="8">
        <f t="shared" si="22"/>
        <v>1805.55555555557</v>
      </c>
      <c r="K290" s="9">
        <f>贷款!$B$2/(贷款!$B$3*12)</f>
        <v>1388.88888888889</v>
      </c>
      <c r="L290" s="9">
        <f>(贷款!$B$4/12)*(贷款!$B$2-IF(I290=1,0,M290))</f>
        <v>416.666666666677</v>
      </c>
      <c r="M290" s="9">
        <f t="shared" si="23"/>
        <v>399999.999999998</v>
      </c>
      <c r="N290" s="9">
        <f t="shared" si="24"/>
        <v>359172.453703705</v>
      </c>
      <c r="O290" s="9">
        <f>贷款!$B$2-M290</f>
        <v>100000.000000002</v>
      </c>
    </row>
    <row r="291" ht="22.5" customHeight="1" spans="1:15">
      <c r="A291" s="11">
        <v>289</v>
      </c>
      <c r="B291" s="6">
        <f>PMT(贷款!$B$4/12,贷款!$B$3*12,-贷款!$B$2)</f>
        <v>2684.1081150607</v>
      </c>
      <c r="C291" s="7">
        <f>PPMT(贷款!$B$4/12,$A291,贷款!$B$3*12,-贷款!$B$2)</f>
        <v>1989.67591544507</v>
      </c>
      <c r="D291" s="7">
        <f>IPMT(贷款!$B$4/12,$A291,贷款!$B$3*12,-贷款!$B$2)</f>
        <v>694.432199615624</v>
      </c>
      <c r="E291" s="7">
        <f t="shared" si="20"/>
        <v>335325.948007696</v>
      </c>
      <c r="F291" s="7">
        <f t="shared" si="21"/>
        <v>440381.297244846</v>
      </c>
      <c r="G291" s="7">
        <f>贷款!$B$2-E291</f>
        <v>164674.051992304</v>
      </c>
      <c r="I291" s="11">
        <v>289</v>
      </c>
      <c r="J291" s="6">
        <f t="shared" si="22"/>
        <v>1799.76851851853</v>
      </c>
      <c r="K291" s="7">
        <f>贷款!$B$2/(贷款!$B$3*12)</f>
        <v>1388.88888888889</v>
      </c>
      <c r="L291" s="7">
        <f>(贷款!$B$4/12)*(贷款!$B$2-IF(I291=1,0,M291))</f>
        <v>410.87962962964</v>
      </c>
      <c r="M291" s="7">
        <f t="shared" si="23"/>
        <v>401388.888888886</v>
      </c>
      <c r="N291" s="7">
        <f t="shared" si="24"/>
        <v>359583.333333334</v>
      </c>
      <c r="O291" s="7">
        <f>贷款!$B$2-M291</f>
        <v>98611.1111111135</v>
      </c>
    </row>
    <row r="292" ht="22.5" customHeight="1" spans="1:15">
      <c r="A292" s="11">
        <v>290</v>
      </c>
      <c r="B292" s="8">
        <f>PMT(贷款!$B$4/12,贷款!$B$3*12,-贷款!$B$2)</f>
        <v>2684.1081150607</v>
      </c>
      <c r="C292" s="9">
        <f>PPMT(贷款!$B$4/12,$A292,贷款!$B$3*12,-贷款!$B$2)</f>
        <v>1997.96623175943</v>
      </c>
      <c r="D292" s="9">
        <f>IPMT(贷款!$B$4/12,$A292,贷款!$B$3*12,-贷款!$B$2)</f>
        <v>686.141883301269</v>
      </c>
      <c r="E292" s="9">
        <f t="shared" si="20"/>
        <v>337323.914239456</v>
      </c>
      <c r="F292" s="9">
        <f t="shared" si="21"/>
        <v>441067.439128147</v>
      </c>
      <c r="G292" s="9">
        <f>贷款!$B$2-E292</f>
        <v>162676.085760544</v>
      </c>
      <c r="I292" s="11">
        <v>290</v>
      </c>
      <c r="J292" s="8">
        <f t="shared" si="22"/>
        <v>1793.98148148149</v>
      </c>
      <c r="K292" s="9">
        <f>贷款!$B$2/(贷款!$B$3*12)</f>
        <v>1388.88888888889</v>
      </c>
      <c r="L292" s="9">
        <f>(贷款!$B$4/12)*(贷款!$B$2-IF(I292=1,0,M292))</f>
        <v>405.092592592603</v>
      </c>
      <c r="M292" s="9">
        <f t="shared" si="23"/>
        <v>402777.777777775</v>
      </c>
      <c r="N292" s="9">
        <f t="shared" si="24"/>
        <v>359988.425925927</v>
      </c>
      <c r="O292" s="9">
        <f>贷款!$B$2-M292</f>
        <v>97222.2222222246</v>
      </c>
    </row>
    <row r="293" ht="22.5" customHeight="1" spans="1:15">
      <c r="A293" s="11">
        <v>291</v>
      </c>
      <c r="B293" s="6">
        <f>PMT(贷款!$B$4/12,贷款!$B$3*12,-贷款!$B$2)</f>
        <v>2684.1081150607</v>
      </c>
      <c r="C293" s="7">
        <f>PPMT(贷款!$B$4/12,$A293,贷款!$B$3*12,-贷款!$B$2)</f>
        <v>2006.29109105843</v>
      </c>
      <c r="D293" s="7">
        <f>IPMT(贷款!$B$4/12,$A293,贷款!$B$3*12,-贷款!$B$2)</f>
        <v>677.817024002272</v>
      </c>
      <c r="E293" s="7">
        <f t="shared" si="20"/>
        <v>339330.205330514</v>
      </c>
      <c r="F293" s="7">
        <f t="shared" si="21"/>
        <v>441745.25615215</v>
      </c>
      <c r="G293" s="7">
        <f>贷款!$B$2-E293</f>
        <v>160669.794669486</v>
      </c>
      <c r="I293" s="11">
        <v>291</v>
      </c>
      <c r="J293" s="6">
        <f t="shared" si="22"/>
        <v>1788.19444444445</v>
      </c>
      <c r="K293" s="7">
        <f>贷款!$B$2/(贷款!$B$3*12)</f>
        <v>1388.88888888889</v>
      </c>
      <c r="L293" s="7">
        <f>(贷款!$B$4/12)*(贷款!$B$2-IF(I293=1,0,M293))</f>
        <v>399.305555555566</v>
      </c>
      <c r="M293" s="7">
        <f t="shared" si="23"/>
        <v>404166.666666664</v>
      </c>
      <c r="N293" s="7">
        <f t="shared" si="24"/>
        <v>360387.731481482</v>
      </c>
      <c r="O293" s="7">
        <f>贷款!$B$2-M293</f>
        <v>95833.3333333358</v>
      </c>
    </row>
    <row r="294" ht="22.5" customHeight="1" spans="1:15">
      <c r="A294" s="11">
        <v>292</v>
      </c>
      <c r="B294" s="8">
        <f>PMT(贷款!$B$4/12,贷款!$B$3*12,-贷款!$B$2)</f>
        <v>2684.1081150607</v>
      </c>
      <c r="C294" s="9">
        <f>PPMT(贷款!$B$4/12,$A294,贷款!$B$3*12,-贷款!$B$2)</f>
        <v>2014.65063727117</v>
      </c>
      <c r="D294" s="9">
        <f>IPMT(贷款!$B$4/12,$A294,贷款!$B$3*12,-贷款!$B$2)</f>
        <v>669.457477789529</v>
      </c>
      <c r="E294" s="9">
        <f t="shared" si="20"/>
        <v>341344.855967785</v>
      </c>
      <c r="F294" s="9">
        <f t="shared" si="21"/>
        <v>442414.713629939</v>
      </c>
      <c r="G294" s="9">
        <f>贷款!$B$2-E294</f>
        <v>158655.144032215</v>
      </c>
      <c r="I294" s="11">
        <v>292</v>
      </c>
      <c r="J294" s="8">
        <f t="shared" si="22"/>
        <v>1782.40740740742</v>
      </c>
      <c r="K294" s="9">
        <f>贷款!$B$2/(贷款!$B$3*12)</f>
        <v>1388.88888888889</v>
      </c>
      <c r="L294" s="9">
        <f>(贷款!$B$4/12)*(贷款!$B$2-IF(I294=1,0,M294))</f>
        <v>393.518518518529</v>
      </c>
      <c r="M294" s="9">
        <f t="shared" si="23"/>
        <v>405555.555555553</v>
      </c>
      <c r="N294" s="9">
        <f t="shared" si="24"/>
        <v>360781.250000001</v>
      </c>
      <c r="O294" s="9">
        <f>贷款!$B$2-M294</f>
        <v>94444.4444444469</v>
      </c>
    </row>
    <row r="295" ht="22.5" customHeight="1" spans="1:15">
      <c r="A295" s="11">
        <v>293</v>
      </c>
      <c r="B295" s="6">
        <f>PMT(贷款!$B$4/12,贷款!$B$3*12,-贷款!$B$2)</f>
        <v>2684.1081150607</v>
      </c>
      <c r="C295" s="7">
        <f>PPMT(贷款!$B$4/12,$A295,贷款!$B$3*12,-贷款!$B$2)</f>
        <v>2023.04501492647</v>
      </c>
      <c r="D295" s="7">
        <f>IPMT(贷款!$B$4/12,$A295,贷款!$B$3*12,-贷款!$B$2)</f>
        <v>661.063100134232</v>
      </c>
      <c r="E295" s="7">
        <f t="shared" si="20"/>
        <v>343367.900982712</v>
      </c>
      <c r="F295" s="7">
        <f t="shared" si="21"/>
        <v>443075.776730073</v>
      </c>
      <c r="G295" s="7">
        <f>贷款!$B$2-E295</f>
        <v>156632.099017288</v>
      </c>
      <c r="I295" s="11">
        <v>293</v>
      </c>
      <c r="J295" s="6">
        <f t="shared" si="22"/>
        <v>1776.62037037038</v>
      </c>
      <c r="K295" s="7">
        <f>贷款!$B$2/(贷款!$B$3*12)</f>
        <v>1388.88888888889</v>
      </c>
      <c r="L295" s="7">
        <f>(贷款!$B$4/12)*(贷款!$B$2-IF(I295=1,0,M295))</f>
        <v>387.731481481492</v>
      </c>
      <c r="M295" s="7">
        <f t="shared" si="23"/>
        <v>406944.444444442</v>
      </c>
      <c r="N295" s="7">
        <f t="shared" si="24"/>
        <v>361168.981481483</v>
      </c>
      <c r="O295" s="7">
        <f>贷款!$B$2-M295</f>
        <v>93055.555555558</v>
      </c>
    </row>
    <row r="296" ht="22.5" customHeight="1" spans="1:15">
      <c r="A296" s="11">
        <v>294</v>
      </c>
      <c r="B296" s="8">
        <f>PMT(贷款!$B$4/12,贷款!$B$3*12,-贷款!$B$2)</f>
        <v>2684.1081150607</v>
      </c>
      <c r="C296" s="9">
        <f>PPMT(贷款!$B$4/12,$A296,贷款!$B$3*12,-贷款!$B$2)</f>
        <v>2031.47436915533</v>
      </c>
      <c r="D296" s="9">
        <f>IPMT(贷款!$B$4/12,$A296,贷款!$B$3*12,-贷款!$B$2)</f>
        <v>652.633745905372</v>
      </c>
      <c r="E296" s="9">
        <f t="shared" si="20"/>
        <v>345399.375351867</v>
      </c>
      <c r="F296" s="9">
        <f t="shared" si="21"/>
        <v>443728.410475979</v>
      </c>
      <c r="G296" s="9">
        <f>贷款!$B$2-E296</f>
        <v>154600.624648133</v>
      </c>
      <c r="I296" s="11">
        <v>294</v>
      </c>
      <c r="J296" s="8">
        <f t="shared" si="22"/>
        <v>1770.83333333334</v>
      </c>
      <c r="K296" s="9">
        <f>贷款!$B$2/(贷款!$B$3*12)</f>
        <v>1388.88888888889</v>
      </c>
      <c r="L296" s="9">
        <f>(贷款!$B$4/12)*(贷款!$B$2-IF(I296=1,0,M296))</f>
        <v>381.944444444455</v>
      </c>
      <c r="M296" s="9">
        <f t="shared" si="23"/>
        <v>408333.333333331</v>
      </c>
      <c r="N296" s="9">
        <f t="shared" si="24"/>
        <v>361550.925925927</v>
      </c>
      <c r="O296" s="9">
        <f>贷款!$B$2-M296</f>
        <v>91666.6666666691</v>
      </c>
    </row>
    <row r="297" ht="22.5" customHeight="1" spans="1:15">
      <c r="A297" s="11">
        <v>295</v>
      </c>
      <c r="B297" s="6">
        <f>PMT(贷款!$B$4/12,贷款!$B$3*12,-贷款!$B$2)</f>
        <v>2684.1081150607</v>
      </c>
      <c r="C297" s="7">
        <f>PPMT(贷款!$B$4/12,$A297,贷款!$B$3*12,-贷款!$B$2)</f>
        <v>2039.93884569347</v>
      </c>
      <c r="D297" s="7">
        <f>IPMT(贷款!$B$4/12,$A297,贷款!$B$3*12,-贷款!$B$2)</f>
        <v>644.169269367225</v>
      </c>
      <c r="E297" s="7">
        <f t="shared" si="20"/>
        <v>347439.314197561</v>
      </c>
      <c r="F297" s="7">
        <f t="shared" si="21"/>
        <v>444372.579745346</v>
      </c>
      <c r="G297" s="7">
        <f>贷款!$B$2-E297</f>
        <v>152560.685802439</v>
      </c>
      <c r="I297" s="11">
        <v>295</v>
      </c>
      <c r="J297" s="6">
        <f t="shared" si="22"/>
        <v>1765.04629629631</v>
      </c>
      <c r="K297" s="7">
        <f>贷款!$B$2/(贷款!$B$3*12)</f>
        <v>1388.88888888889</v>
      </c>
      <c r="L297" s="7">
        <f>(贷款!$B$4/12)*(贷款!$B$2-IF(I297=1,0,M297))</f>
        <v>376.157407407418</v>
      </c>
      <c r="M297" s="7">
        <f t="shared" si="23"/>
        <v>409722.22222222</v>
      </c>
      <c r="N297" s="7">
        <f t="shared" si="24"/>
        <v>361927.083333334</v>
      </c>
      <c r="O297" s="7">
        <f>贷款!$B$2-M297</f>
        <v>90277.7777777803</v>
      </c>
    </row>
    <row r="298" ht="22.5" customHeight="1" spans="1:15">
      <c r="A298" s="11">
        <v>296</v>
      </c>
      <c r="B298" s="8">
        <f>PMT(贷款!$B$4/12,贷款!$B$3*12,-贷款!$B$2)</f>
        <v>2684.1081150607</v>
      </c>
      <c r="C298" s="9">
        <f>PPMT(贷款!$B$4/12,$A298,贷款!$B$3*12,-贷款!$B$2)</f>
        <v>2048.43859088386</v>
      </c>
      <c r="D298" s="9">
        <f>IPMT(贷款!$B$4/12,$A298,贷款!$B$3*12,-贷款!$B$2)</f>
        <v>635.669524176835</v>
      </c>
      <c r="E298" s="9">
        <f t="shared" si="20"/>
        <v>349487.752788445</v>
      </c>
      <c r="F298" s="9">
        <f t="shared" si="21"/>
        <v>445008.249269523</v>
      </c>
      <c r="G298" s="9">
        <f>贷款!$B$2-E298</f>
        <v>150512.247211555</v>
      </c>
      <c r="I298" s="11">
        <v>296</v>
      </c>
      <c r="J298" s="8">
        <f t="shared" si="22"/>
        <v>1759.25925925927</v>
      </c>
      <c r="K298" s="9">
        <f>贷款!$B$2/(贷款!$B$3*12)</f>
        <v>1388.88888888889</v>
      </c>
      <c r="L298" s="9">
        <f>(贷款!$B$4/12)*(贷款!$B$2-IF(I298=1,0,M298))</f>
        <v>370.370370370381</v>
      </c>
      <c r="M298" s="9">
        <f t="shared" si="23"/>
        <v>411111.111111109</v>
      </c>
      <c r="N298" s="9">
        <f t="shared" si="24"/>
        <v>362297.453703705</v>
      </c>
      <c r="O298" s="9">
        <f>贷款!$B$2-M298</f>
        <v>88888.8888888914</v>
      </c>
    </row>
    <row r="299" ht="22.5" customHeight="1" spans="1:15">
      <c r="A299" s="11">
        <v>297</v>
      </c>
      <c r="B299" s="6">
        <f>PMT(贷款!$B$4/12,贷款!$B$3*12,-贷款!$B$2)</f>
        <v>2684.1081150607</v>
      </c>
      <c r="C299" s="7">
        <f>PPMT(贷款!$B$4/12,$A299,贷款!$B$3*12,-贷款!$B$2)</f>
        <v>2056.97375167921</v>
      </c>
      <c r="D299" s="7">
        <f>IPMT(贷款!$B$4/12,$A299,贷款!$B$3*12,-贷款!$B$2)</f>
        <v>627.134363381486</v>
      </c>
      <c r="E299" s="7">
        <f t="shared" si="20"/>
        <v>351544.726540124</v>
      </c>
      <c r="F299" s="7">
        <f t="shared" si="21"/>
        <v>445635.383632904</v>
      </c>
      <c r="G299" s="7">
        <f>贷款!$B$2-E299</f>
        <v>148455.273459876</v>
      </c>
      <c r="I299" s="11">
        <v>297</v>
      </c>
      <c r="J299" s="6">
        <f t="shared" si="22"/>
        <v>1753.47222222223</v>
      </c>
      <c r="K299" s="7">
        <f>贷款!$B$2/(贷款!$B$3*12)</f>
        <v>1388.88888888889</v>
      </c>
      <c r="L299" s="7">
        <f>(贷款!$B$4/12)*(贷款!$B$2-IF(I299=1,0,M299))</f>
        <v>364.583333333344</v>
      </c>
      <c r="M299" s="7">
        <f t="shared" si="23"/>
        <v>412499.999999997</v>
      </c>
      <c r="N299" s="7">
        <f t="shared" si="24"/>
        <v>362662.037037038</v>
      </c>
      <c r="O299" s="7">
        <f>贷款!$B$2-M299</f>
        <v>87500.0000000025</v>
      </c>
    </row>
    <row r="300" ht="22.5" customHeight="1" spans="1:15">
      <c r="A300" s="11">
        <v>298</v>
      </c>
      <c r="B300" s="8">
        <f>PMT(贷款!$B$4/12,贷款!$B$3*12,-贷款!$B$2)</f>
        <v>2684.1081150607</v>
      </c>
      <c r="C300" s="9">
        <f>PPMT(贷款!$B$4/12,$A300,贷款!$B$3*12,-贷款!$B$2)</f>
        <v>2065.54447564454</v>
      </c>
      <c r="D300" s="9">
        <f>IPMT(贷款!$B$4/12,$A300,贷款!$B$3*12,-贷款!$B$2)</f>
        <v>618.563639416156</v>
      </c>
      <c r="E300" s="9">
        <f t="shared" si="20"/>
        <v>353610.271015768</v>
      </c>
      <c r="F300" s="9">
        <f t="shared" si="21"/>
        <v>446253.94727232</v>
      </c>
      <c r="G300" s="9">
        <f>贷款!$B$2-E300</f>
        <v>146389.728984232</v>
      </c>
      <c r="I300" s="11">
        <v>298</v>
      </c>
      <c r="J300" s="8">
        <f t="shared" si="22"/>
        <v>1747.6851851852</v>
      </c>
      <c r="K300" s="9">
        <f>贷款!$B$2/(贷款!$B$3*12)</f>
        <v>1388.88888888889</v>
      </c>
      <c r="L300" s="9">
        <f>(贷款!$B$4/12)*(贷款!$B$2-IF(I300=1,0,M300))</f>
        <v>358.796296296307</v>
      </c>
      <c r="M300" s="9">
        <f t="shared" si="23"/>
        <v>413888.888888886</v>
      </c>
      <c r="N300" s="9">
        <f t="shared" si="24"/>
        <v>363020.833333334</v>
      </c>
      <c r="O300" s="9">
        <f>贷款!$B$2-M300</f>
        <v>86111.1111111136</v>
      </c>
    </row>
    <row r="301" ht="22.5" customHeight="1" spans="1:15">
      <c r="A301" s="11">
        <v>299</v>
      </c>
      <c r="B301" s="6">
        <f>PMT(贷款!$B$4/12,贷款!$B$3*12,-贷款!$B$2)</f>
        <v>2684.1081150607</v>
      </c>
      <c r="C301" s="7">
        <f>PPMT(贷款!$B$4/12,$A301,贷款!$B$3*12,-贷款!$B$2)</f>
        <v>2074.15091095973</v>
      </c>
      <c r="D301" s="7">
        <f>IPMT(贷款!$B$4/12,$A301,贷款!$B$3*12,-贷款!$B$2)</f>
        <v>609.95720410097</v>
      </c>
      <c r="E301" s="7">
        <f t="shared" si="20"/>
        <v>355684.421926728</v>
      </c>
      <c r="F301" s="7">
        <f t="shared" si="21"/>
        <v>446863.904476421</v>
      </c>
      <c r="G301" s="7">
        <f>贷款!$B$2-E301</f>
        <v>144315.578073272</v>
      </c>
      <c r="I301" s="11">
        <v>299</v>
      </c>
      <c r="J301" s="6">
        <f t="shared" si="22"/>
        <v>1741.89814814816</v>
      </c>
      <c r="K301" s="7">
        <f>贷款!$B$2/(贷款!$B$3*12)</f>
        <v>1388.88888888889</v>
      </c>
      <c r="L301" s="7">
        <f>(贷款!$B$4/12)*(贷款!$B$2-IF(I301=1,0,M301))</f>
        <v>353.00925925927</v>
      </c>
      <c r="M301" s="7">
        <f t="shared" si="23"/>
        <v>415277.777777775</v>
      </c>
      <c r="N301" s="7">
        <f t="shared" si="24"/>
        <v>363373.842592594</v>
      </c>
      <c r="O301" s="7">
        <f>贷款!$B$2-M301</f>
        <v>84722.2222222248</v>
      </c>
    </row>
    <row r="302" ht="22.5" customHeight="1" spans="1:15">
      <c r="A302" s="11">
        <v>300</v>
      </c>
      <c r="B302" s="8">
        <f>PMT(贷款!$B$4/12,贷款!$B$3*12,-贷款!$B$2)</f>
        <v>2684.1081150607</v>
      </c>
      <c r="C302" s="9">
        <f>PPMT(贷款!$B$4/12,$A302,贷款!$B$3*12,-贷款!$B$2)</f>
        <v>2082.79320642206</v>
      </c>
      <c r="D302" s="9">
        <f>IPMT(贷款!$B$4/12,$A302,贷款!$B$3*12,-贷款!$B$2)</f>
        <v>601.314908638638</v>
      </c>
      <c r="E302" s="9">
        <f t="shared" si="20"/>
        <v>357767.21513315</v>
      </c>
      <c r="F302" s="9">
        <f t="shared" si="21"/>
        <v>447465.21938506</v>
      </c>
      <c r="G302" s="9">
        <f>贷款!$B$2-E302</f>
        <v>142232.78486685</v>
      </c>
      <c r="I302" s="11">
        <v>300</v>
      </c>
      <c r="J302" s="8">
        <f t="shared" si="22"/>
        <v>1736.11111111112</v>
      </c>
      <c r="K302" s="9">
        <f>贷款!$B$2/(贷款!$B$3*12)</f>
        <v>1388.88888888889</v>
      </c>
      <c r="L302" s="9">
        <f>(贷款!$B$4/12)*(贷款!$B$2-IF(I302=1,0,M302))</f>
        <v>347.222222222233</v>
      </c>
      <c r="M302" s="9">
        <f t="shared" si="23"/>
        <v>416666.666666664</v>
      </c>
      <c r="N302" s="9">
        <f t="shared" si="24"/>
        <v>363721.064814816</v>
      </c>
      <c r="O302" s="9">
        <f>贷款!$B$2-M302</f>
        <v>83333.3333333359</v>
      </c>
    </row>
    <row r="303" ht="22.5" customHeight="1" spans="1:15">
      <c r="A303" s="11">
        <v>301</v>
      </c>
      <c r="B303" s="6">
        <f>PMT(贷款!$B$4/12,贷款!$B$3*12,-贷款!$B$2)</f>
        <v>2684.1081150607</v>
      </c>
      <c r="C303" s="7">
        <f>PPMT(贷款!$B$4/12,$A303,贷款!$B$3*12,-贷款!$B$2)</f>
        <v>2091.47151144882</v>
      </c>
      <c r="D303" s="7">
        <f>IPMT(贷款!$B$4/12,$A303,贷款!$B$3*12,-贷款!$B$2)</f>
        <v>592.63660361188</v>
      </c>
      <c r="E303" s="7">
        <f t="shared" si="20"/>
        <v>359858.686644599</v>
      </c>
      <c r="F303" s="7">
        <f t="shared" si="21"/>
        <v>448057.855988672</v>
      </c>
      <c r="G303" s="7">
        <f>贷款!$B$2-E303</f>
        <v>140141.313355401</v>
      </c>
      <c r="I303" s="11">
        <v>301</v>
      </c>
      <c r="J303" s="6">
        <f t="shared" si="22"/>
        <v>1730.32407407408</v>
      </c>
      <c r="K303" s="7">
        <f>贷款!$B$2/(贷款!$B$3*12)</f>
        <v>1388.88888888889</v>
      </c>
      <c r="L303" s="7">
        <f>(贷款!$B$4/12)*(贷款!$B$2-IF(I303=1,0,M303))</f>
        <v>341.435185185196</v>
      </c>
      <c r="M303" s="7">
        <f t="shared" si="23"/>
        <v>418055.555555553</v>
      </c>
      <c r="N303" s="7">
        <f t="shared" si="24"/>
        <v>364062.500000001</v>
      </c>
      <c r="O303" s="7">
        <f>贷款!$B$2-M303</f>
        <v>81944.444444447</v>
      </c>
    </row>
    <row r="304" ht="22.5" customHeight="1" spans="1:15">
      <c r="A304" s="11">
        <v>302</v>
      </c>
      <c r="B304" s="8">
        <f>PMT(贷款!$B$4/12,贷款!$B$3*12,-贷款!$B$2)</f>
        <v>2684.1081150607</v>
      </c>
      <c r="C304" s="9">
        <f>PPMT(贷款!$B$4/12,$A304,贷款!$B$3*12,-贷款!$B$2)</f>
        <v>2100.18597607986</v>
      </c>
      <c r="D304" s="9">
        <f>IPMT(贷款!$B$4/12,$A304,贷款!$B$3*12,-贷款!$B$2)</f>
        <v>583.922138980843</v>
      </c>
      <c r="E304" s="9">
        <f t="shared" si="20"/>
        <v>361958.872620679</v>
      </c>
      <c r="F304" s="9">
        <f t="shared" si="21"/>
        <v>448641.778127653</v>
      </c>
      <c r="G304" s="9">
        <f>贷款!$B$2-E304</f>
        <v>138041.127379321</v>
      </c>
      <c r="I304" s="11">
        <v>302</v>
      </c>
      <c r="J304" s="8">
        <f t="shared" si="22"/>
        <v>1724.53703703705</v>
      </c>
      <c r="K304" s="9">
        <f>贷款!$B$2/(贷款!$B$3*12)</f>
        <v>1388.88888888889</v>
      </c>
      <c r="L304" s="9">
        <f>(贷款!$B$4/12)*(贷款!$B$2-IF(I304=1,0,M304))</f>
        <v>335.648148148159</v>
      </c>
      <c r="M304" s="9">
        <f t="shared" si="23"/>
        <v>419444.444444442</v>
      </c>
      <c r="N304" s="9">
        <f t="shared" si="24"/>
        <v>364398.148148149</v>
      </c>
      <c r="O304" s="9">
        <f>贷款!$B$2-M304</f>
        <v>80555.5555555581</v>
      </c>
    </row>
    <row r="305" ht="22.5" customHeight="1" spans="1:15">
      <c r="A305" s="11">
        <v>303</v>
      </c>
      <c r="B305" s="6">
        <f>PMT(贷款!$B$4/12,贷款!$B$3*12,-贷款!$B$2)</f>
        <v>2684.1081150607</v>
      </c>
      <c r="C305" s="7">
        <f>PPMT(贷款!$B$4/12,$A305,贷款!$B$3*12,-贷款!$B$2)</f>
        <v>2108.93675098019</v>
      </c>
      <c r="D305" s="7">
        <f>IPMT(贷款!$B$4/12,$A305,贷款!$B$3*12,-贷款!$B$2)</f>
        <v>575.17136408051</v>
      </c>
      <c r="E305" s="7">
        <f t="shared" si="20"/>
        <v>364067.809371659</v>
      </c>
      <c r="F305" s="7">
        <f t="shared" si="21"/>
        <v>449216.949491733</v>
      </c>
      <c r="G305" s="7">
        <f>贷款!$B$2-E305</f>
        <v>135932.190628341</v>
      </c>
      <c r="I305" s="11">
        <v>303</v>
      </c>
      <c r="J305" s="6">
        <f t="shared" si="22"/>
        <v>1718.75000000001</v>
      </c>
      <c r="K305" s="7">
        <f>贷款!$B$2/(贷款!$B$3*12)</f>
        <v>1388.88888888889</v>
      </c>
      <c r="L305" s="7">
        <f>(贷款!$B$4/12)*(贷款!$B$2-IF(I305=1,0,M305))</f>
        <v>329.861111111122</v>
      </c>
      <c r="M305" s="7">
        <f t="shared" si="23"/>
        <v>420833.333333331</v>
      </c>
      <c r="N305" s="7">
        <f t="shared" si="24"/>
        <v>364728.00925926</v>
      </c>
      <c r="O305" s="7">
        <f>贷款!$B$2-M305</f>
        <v>79166.6666666692</v>
      </c>
    </row>
    <row r="306" ht="22.5" customHeight="1" spans="1:15">
      <c r="A306" s="11">
        <v>304</v>
      </c>
      <c r="B306" s="8">
        <f>PMT(贷款!$B$4/12,贷款!$B$3*12,-贷款!$B$2)</f>
        <v>2684.1081150607</v>
      </c>
      <c r="C306" s="9">
        <f>PPMT(贷款!$B$4/12,$A306,贷款!$B$3*12,-贷款!$B$2)</f>
        <v>2117.72398744261</v>
      </c>
      <c r="D306" s="9">
        <f>IPMT(贷款!$B$4/12,$A306,贷款!$B$3*12,-贷款!$B$2)</f>
        <v>566.384127618093</v>
      </c>
      <c r="E306" s="9">
        <f t="shared" si="20"/>
        <v>366185.533359102</v>
      </c>
      <c r="F306" s="9">
        <f t="shared" si="21"/>
        <v>449783.333619351</v>
      </c>
      <c r="G306" s="9">
        <f>贷款!$B$2-E306</f>
        <v>133814.466640898</v>
      </c>
      <c r="I306" s="11">
        <v>304</v>
      </c>
      <c r="J306" s="8">
        <f t="shared" si="22"/>
        <v>1712.96296296297</v>
      </c>
      <c r="K306" s="9">
        <f>贷款!$B$2/(贷款!$B$3*12)</f>
        <v>1388.88888888889</v>
      </c>
      <c r="L306" s="9">
        <f>(贷款!$B$4/12)*(贷款!$B$2-IF(I306=1,0,M306))</f>
        <v>324.074074074085</v>
      </c>
      <c r="M306" s="9">
        <f t="shared" si="23"/>
        <v>422222.22222222</v>
      </c>
      <c r="N306" s="9">
        <f t="shared" si="24"/>
        <v>365052.083333334</v>
      </c>
      <c r="O306" s="9">
        <f>贷款!$B$2-M306</f>
        <v>77777.7777777804</v>
      </c>
    </row>
    <row r="307" ht="22.5" customHeight="1" spans="1:15">
      <c r="A307" s="11">
        <v>305</v>
      </c>
      <c r="B307" s="6">
        <f>PMT(贷款!$B$4/12,贷款!$B$3*12,-贷款!$B$2)</f>
        <v>2684.1081150607</v>
      </c>
      <c r="C307" s="7">
        <f>PPMT(贷款!$B$4/12,$A307,贷款!$B$3*12,-贷款!$B$2)</f>
        <v>2126.54783739028</v>
      </c>
      <c r="D307" s="7">
        <f>IPMT(贷款!$B$4/12,$A307,贷款!$B$3*12,-贷款!$B$2)</f>
        <v>557.560277670415</v>
      </c>
      <c r="E307" s="7">
        <f t="shared" si="20"/>
        <v>368312.081196492</v>
      </c>
      <c r="F307" s="7">
        <f t="shared" si="21"/>
        <v>450340.893897022</v>
      </c>
      <c r="G307" s="7">
        <f>贷款!$B$2-E307</f>
        <v>131687.918803508</v>
      </c>
      <c r="I307" s="11">
        <v>305</v>
      </c>
      <c r="J307" s="6">
        <f t="shared" si="22"/>
        <v>1707.17592592594</v>
      </c>
      <c r="K307" s="7">
        <f>贷款!$B$2/(贷款!$B$3*12)</f>
        <v>1388.88888888889</v>
      </c>
      <c r="L307" s="7">
        <f>(贷款!$B$4/12)*(贷款!$B$2-IF(I307=1,0,M307))</f>
        <v>318.287037037048</v>
      </c>
      <c r="M307" s="7">
        <f t="shared" si="23"/>
        <v>423611.111111109</v>
      </c>
      <c r="N307" s="7">
        <f t="shared" si="24"/>
        <v>365370.370370371</v>
      </c>
      <c r="O307" s="7">
        <f>贷款!$B$2-M307</f>
        <v>76388.8888888915</v>
      </c>
    </row>
    <row r="308" ht="22.5" customHeight="1" spans="1:15">
      <c r="A308" s="11">
        <v>306</v>
      </c>
      <c r="B308" s="8">
        <f>PMT(贷款!$B$4/12,贷款!$B$3*12,-贷款!$B$2)</f>
        <v>2684.1081150607</v>
      </c>
      <c r="C308" s="9">
        <f>PPMT(贷款!$B$4/12,$A308,贷款!$B$3*12,-贷款!$B$2)</f>
        <v>2135.40845337941</v>
      </c>
      <c r="D308" s="9">
        <f>IPMT(贷款!$B$4/12,$A308,贷款!$B$3*12,-贷款!$B$2)</f>
        <v>548.699661681289</v>
      </c>
      <c r="E308" s="9">
        <f t="shared" si="20"/>
        <v>370447.489649871</v>
      </c>
      <c r="F308" s="9">
        <f t="shared" si="21"/>
        <v>450889.593558703</v>
      </c>
      <c r="G308" s="9">
        <f>贷款!$B$2-E308</f>
        <v>129552.510350129</v>
      </c>
      <c r="I308" s="11">
        <v>306</v>
      </c>
      <c r="J308" s="8">
        <f t="shared" si="22"/>
        <v>1701.3888888889</v>
      </c>
      <c r="K308" s="9">
        <f>贷款!$B$2/(贷款!$B$3*12)</f>
        <v>1388.88888888889</v>
      </c>
      <c r="L308" s="9">
        <f>(贷款!$B$4/12)*(贷款!$B$2-IF(I308=1,0,M308))</f>
        <v>312.500000000011</v>
      </c>
      <c r="M308" s="9">
        <f t="shared" si="23"/>
        <v>424999.999999997</v>
      </c>
      <c r="N308" s="9">
        <f t="shared" si="24"/>
        <v>365682.870370371</v>
      </c>
      <c r="O308" s="9">
        <f>贷款!$B$2-M308</f>
        <v>75000.0000000026</v>
      </c>
    </row>
    <row r="309" ht="22.5" customHeight="1" spans="1:15">
      <c r="A309" s="11">
        <v>307</v>
      </c>
      <c r="B309" s="6">
        <f>PMT(贷款!$B$4/12,贷款!$B$3*12,-贷款!$B$2)</f>
        <v>2684.1081150607</v>
      </c>
      <c r="C309" s="7">
        <f>PPMT(贷款!$B$4/12,$A309,贷款!$B$3*12,-贷款!$B$2)</f>
        <v>2144.30598860182</v>
      </c>
      <c r="D309" s="7">
        <f>IPMT(贷款!$B$4/12,$A309,贷款!$B$3*12,-贷款!$B$2)</f>
        <v>539.802126458875</v>
      </c>
      <c r="E309" s="7">
        <f t="shared" si="20"/>
        <v>372591.795638473</v>
      </c>
      <c r="F309" s="7">
        <f t="shared" si="21"/>
        <v>451429.395685162</v>
      </c>
      <c r="G309" s="7">
        <f>贷款!$B$2-E309</f>
        <v>127408.204361527</v>
      </c>
      <c r="I309" s="11">
        <v>307</v>
      </c>
      <c r="J309" s="6">
        <f t="shared" si="22"/>
        <v>1695.60185185186</v>
      </c>
      <c r="K309" s="7">
        <f>贷款!$B$2/(贷款!$B$3*12)</f>
        <v>1388.88888888889</v>
      </c>
      <c r="L309" s="7">
        <f>(贷款!$B$4/12)*(贷款!$B$2-IF(I309=1,0,M309))</f>
        <v>306.712962962974</v>
      </c>
      <c r="M309" s="7">
        <f t="shared" si="23"/>
        <v>426388.888888886</v>
      </c>
      <c r="N309" s="7">
        <f t="shared" si="24"/>
        <v>365989.583333334</v>
      </c>
      <c r="O309" s="7">
        <f>贷款!$B$2-M309</f>
        <v>73611.1111111137</v>
      </c>
    </row>
    <row r="310" ht="22.5" customHeight="1" spans="1:15">
      <c r="A310" s="11">
        <v>308</v>
      </c>
      <c r="B310" s="8">
        <f>PMT(贷款!$B$4/12,贷款!$B$3*12,-贷款!$B$2)</f>
        <v>2684.1081150607</v>
      </c>
      <c r="C310" s="9">
        <f>PPMT(贷款!$B$4/12,$A310,贷款!$B$3*12,-贷款!$B$2)</f>
        <v>2153.24059688766</v>
      </c>
      <c r="D310" s="9">
        <f>IPMT(贷款!$B$4/12,$A310,贷款!$B$3*12,-贷款!$B$2)</f>
        <v>530.867518173034</v>
      </c>
      <c r="E310" s="9">
        <f t="shared" si="20"/>
        <v>374745.036235361</v>
      </c>
      <c r="F310" s="9">
        <f t="shared" si="21"/>
        <v>451960.263203335</v>
      </c>
      <c r="G310" s="9">
        <f>贷款!$B$2-E310</f>
        <v>125254.963764639</v>
      </c>
      <c r="I310" s="11">
        <v>308</v>
      </c>
      <c r="J310" s="8">
        <f t="shared" si="22"/>
        <v>1689.81481481483</v>
      </c>
      <c r="K310" s="9">
        <f>贷款!$B$2/(贷款!$B$3*12)</f>
        <v>1388.88888888889</v>
      </c>
      <c r="L310" s="9">
        <f>(贷款!$B$4/12)*(贷款!$B$2-IF(I310=1,0,M310))</f>
        <v>300.925925925937</v>
      </c>
      <c r="M310" s="9">
        <f t="shared" si="23"/>
        <v>427777.777777775</v>
      </c>
      <c r="N310" s="9">
        <f t="shared" si="24"/>
        <v>366290.50925926</v>
      </c>
      <c r="O310" s="9">
        <f>贷款!$B$2-M310</f>
        <v>72222.2222222249</v>
      </c>
    </row>
    <row r="311" ht="22.5" customHeight="1" spans="1:15">
      <c r="A311" s="11">
        <v>309</v>
      </c>
      <c r="B311" s="6">
        <f>PMT(贷款!$B$4/12,贷款!$B$3*12,-贷款!$B$2)</f>
        <v>2684.1081150607</v>
      </c>
      <c r="C311" s="7">
        <f>PPMT(贷款!$B$4/12,$A311,贷款!$B$3*12,-贷款!$B$2)</f>
        <v>2162.21243270803</v>
      </c>
      <c r="D311" s="7">
        <f>IPMT(贷款!$B$4/12,$A311,贷款!$B$3*12,-贷款!$B$2)</f>
        <v>521.895682352669</v>
      </c>
      <c r="E311" s="7">
        <f t="shared" si="20"/>
        <v>376907.248668069</v>
      </c>
      <c r="F311" s="7">
        <f t="shared" si="21"/>
        <v>452482.158885688</v>
      </c>
      <c r="G311" s="7">
        <f>贷款!$B$2-E311</f>
        <v>123092.751331931</v>
      </c>
      <c r="I311" s="11">
        <v>309</v>
      </c>
      <c r="J311" s="6">
        <f t="shared" si="22"/>
        <v>1684.02777777779</v>
      </c>
      <c r="K311" s="7">
        <f>贷款!$B$2/(贷款!$B$3*12)</f>
        <v>1388.88888888889</v>
      </c>
      <c r="L311" s="7">
        <f>(贷款!$B$4/12)*(贷款!$B$2-IF(I311=1,0,M311))</f>
        <v>295.1388888889</v>
      </c>
      <c r="M311" s="7">
        <f t="shared" si="23"/>
        <v>429166.666666664</v>
      </c>
      <c r="N311" s="7">
        <f t="shared" si="24"/>
        <v>366585.648148149</v>
      </c>
      <c r="O311" s="7">
        <f>贷款!$B$2-M311</f>
        <v>70833.333333336</v>
      </c>
    </row>
    <row r="312" ht="22.5" customHeight="1" spans="1:15">
      <c r="A312" s="11">
        <v>310</v>
      </c>
      <c r="B312" s="8">
        <f>PMT(贷款!$B$4/12,贷款!$B$3*12,-贷款!$B$2)</f>
        <v>2684.1081150607</v>
      </c>
      <c r="C312" s="9">
        <f>PPMT(贷款!$B$4/12,$A312,贷款!$B$3*12,-贷款!$B$2)</f>
        <v>2171.22165117765</v>
      </c>
      <c r="D312" s="9">
        <f>IPMT(贷款!$B$4/12,$A312,贷款!$B$3*12,-贷款!$B$2)</f>
        <v>512.886463883053</v>
      </c>
      <c r="E312" s="9">
        <f t="shared" si="20"/>
        <v>379078.470319246</v>
      </c>
      <c r="F312" s="9">
        <f t="shared" si="21"/>
        <v>452995.045349571</v>
      </c>
      <c r="G312" s="9">
        <f>贷款!$B$2-E312</f>
        <v>120921.529680754</v>
      </c>
      <c r="I312" s="11">
        <v>310</v>
      </c>
      <c r="J312" s="8">
        <f t="shared" si="22"/>
        <v>1678.24074074075</v>
      </c>
      <c r="K312" s="9">
        <f>贷款!$B$2/(贷款!$B$3*12)</f>
        <v>1388.88888888889</v>
      </c>
      <c r="L312" s="9">
        <f>(贷款!$B$4/12)*(贷款!$B$2-IF(I312=1,0,M312))</f>
        <v>289.351851851863</v>
      </c>
      <c r="M312" s="9">
        <f t="shared" si="23"/>
        <v>430555.555555553</v>
      </c>
      <c r="N312" s="9">
        <f t="shared" si="24"/>
        <v>366875.000000001</v>
      </c>
      <c r="O312" s="9">
        <f>贷款!$B$2-M312</f>
        <v>69444.4444444471</v>
      </c>
    </row>
    <row r="313" ht="22.5" customHeight="1" spans="1:15">
      <c r="A313" s="11">
        <v>311</v>
      </c>
      <c r="B313" s="6">
        <f>PMT(贷款!$B$4/12,贷款!$B$3*12,-贷款!$B$2)</f>
        <v>2684.1081150607</v>
      </c>
      <c r="C313" s="7">
        <f>PPMT(贷款!$B$4/12,$A313,贷款!$B$3*12,-贷款!$B$2)</f>
        <v>2180.26840805755</v>
      </c>
      <c r="D313" s="7">
        <f>IPMT(贷款!$B$4/12,$A313,贷款!$B$3*12,-贷款!$B$2)</f>
        <v>503.839707003145</v>
      </c>
      <c r="E313" s="7">
        <f t="shared" si="20"/>
        <v>381258.738727304</v>
      </c>
      <c r="F313" s="7">
        <f t="shared" si="21"/>
        <v>453498.885056574</v>
      </c>
      <c r="G313" s="7">
        <f>贷款!$B$2-E313</f>
        <v>118741.261272696</v>
      </c>
      <c r="I313" s="11">
        <v>311</v>
      </c>
      <c r="J313" s="6">
        <f t="shared" si="22"/>
        <v>1672.45370370371</v>
      </c>
      <c r="K313" s="7">
        <f>贷款!$B$2/(贷款!$B$3*12)</f>
        <v>1388.88888888889</v>
      </c>
      <c r="L313" s="7">
        <f>(贷款!$B$4/12)*(贷款!$B$2-IF(I313=1,0,M313))</f>
        <v>283.564814814826</v>
      </c>
      <c r="M313" s="7">
        <f t="shared" si="23"/>
        <v>431944.444444442</v>
      </c>
      <c r="N313" s="7">
        <f t="shared" si="24"/>
        <v>367158.564814816</v>
      </c>
      <c r="O313" s="7">
        <f>贷款!$B$2-M313</f>
        <v>68055.5555555582</v>
      </c>
    </row>
    <row r="314" ht="22.5" customHeight="1" spans="1:15">
      <c r="A314" s="11">
        <v>312</v>
      </c>
      <c r="B314" s="8">
        <f>PMT(贷款!$B$4/12,贷款!$B$3*12,-贷款!$B$2)</f>
        <v>2684.1081150607</v>
      </c>
      <c r="C314" s="9">
        <f>PPMT(贷款!$B$4/12,$A314,贷款!$B$3*12,-贷款!$B$2)</f>
        <v>2189.35285975779</v>
      </c>
      <c r="D314" s="9">
        <f>IPMT(贷款!$B$4/12,$A314,贷款!$B$3*12,-贷款!$B$2)</f>
        <v>494.755255302906</v>
      </c>
      <c r="E314" s="9">
        <f t="shared" si="20"/>
        <v>383448.091587062</v>
      </c>
      <c r="F314" s="9">
        <f t="shared" si="21"/>
        <v>453993.640311877</v>
      </c>
      <c r="G314" s="9">
        <f>贷款!$B$2-E314</f>
        <v>116551.908412938</v>
      </c>
      <c r="I314" s="11">
        <v>312</v>
      </c>
      <c r="J314" s="8">
        <f t="shared" si="22"/>
        <v>1666.66666666668</v>
      </c>
      <c r="K314" s="9">
        <f>贷款!$B$2/(贷款!$B$3*12)</f>
        <v>1388.88888888889</v>
      </c>
      <c r="L314" s="9">
        <f>(贷款!$B$4/12)*(贷款!$B$2-IF(I314=1,0,M314))</f>
        <v>277.777777777789</v>
      </c>
      <c r="M314" s="9">
        <f t="shared" si="23"/>
        <v>433333.333333331</v>
      </c>
      <c r="N314" s="9">
        <f t="shared" si="24"/>
        <v>367436.342592594</v>
      </c>
      <c r="O314" s="9">
        <f>贷款!$B$2-M314</f>
        <v>66666.6666666694</v>
      </c>
    </row>
    <row r="315" ht="22.5" customHeight="1" spans="1:15">
      <c r="A315" s="11">
        <v>313</v>
      </c>
      <c r="B315" s="6">
        <f>PMT(贷款!$B$4/12,贷款!$B$3*12,-贷款!$B$2)</f>
        <v>2684.1081150607</v>
      </c>
      <c r="C315" s="7">
        <f>PPMT(贷款!$B$4/12,$A315,贷款!$B$3*12,-贷款!$B$2)</f>
        <v>2198.47516334012</v>
      </c>
      <c r="D315" s="7">
        <f>IPMT(贷款!$B$4/12,$A315,贷款!$B$3*12,-贷款!$B$2)</f>
        <v>485.632951720581</v>
      </c>
      <c r="E315" s="7">
        <f t="shared" si="20"/>
        <v>385646.566750402</v>
      </c>
      <c r="F315" s="7">
        <f t="shared" si="21"/>
        <v>454479.273263597</v>
      </c>
      <c r="G315" s="7">
        <f>贷款!$B$2-E315</f>
        <v>114353.433249598</v>
      </c>
      <c r="I315" s="11">
        <v>313</v>
      </c>
      <c r="J315" s="6">
        <f t="shared" si="22"/>
        <v>1660.87962962964</v>
      </c>
      <c r="K315" s="7">
        <f>贷款!$B$2/(贷款!$B$3*12)</f>
        <v>1388.88888888889</v>
      </c>
      <c r="L315" s="7">
        <f>(贷款!$B$4/12)*(贷款!$B$2-IF(I315=1,0,M315))</f>
        <v>271.990740740752</v>
      </c>
      <c r="M315" s="7">
        <f t="shared" si="23"/>
        <v>434722.22222222</v>
      </c>
      <c r="N315" s="7">
        <f t="shared" si="24"/>
        <v>367708.333333335</v>
      </c>
      <c r="O315" s="7">
        <f>贷款!$B$2-M315</f>
        <v>65277.7777777805</v>
      </c>
    </row>
    <row r="316" ht="22.5" customHeight="1" spans="1:15">
      <c r="A316" s="11">
        <v>314</v>
      </c>
      <c r="B316" s="8">
        <f>PMT(贷款!$B$4/12,贷款!$B$3*12,-贷款!$B$2)</f>
        <v>2684.1081150607</v>
      </c>
      <c r="C316" s="9">
        <f>PPMT(贷款!$B$4/12,$A316,贷款!$B$3*12,-贷款!$B$2)</f>
        <v>2207.6354765207</v>
      </c>
      <c r="D316" s="9">
        <f>IPMT(贷款!$B$4/12,$A316,贷款!$B$3*12,-贷款!$B$2)</f>
        <v>476.472638539997</v>
      </c>
      <c r="E316" s="9">
        <f t="shared" si="20"/>
        <v>387854.202226923</v>
      </c>
      <c r="F316" s="9">
        <f t="shared" si="21"/>
        <v>454955.745902137</v>
      </c>
      <c r="G316" s="9">
        <f>贷款!$B$2-E316</f>
        <v>112145.797773077</v>
      </c>
      <c r="I316" s="11">
        <v>314</v>
      </c>
      <c r="J316" s="8">
        <f t="shared" si="22"/>
        <v>1655.0925925926</v>
      </c>
      <c r="K316" s="9">
        <f>贷款!$B$2/(贷款!$B$3*12)</f>
        <v>1388.88888888889</v>
      </c>
      <c r="L316" s="9">
        <f>(贷款!$B$4/12)*(贷款!$B$2-IF(I316=1,0,M316))</f>
        <v>266.203703703715</v>
      </c>
      <c r="M316" s="9">
        <f t="shared" si="23"/>
        <v>436111.111111108</v>
      </c>
      <c r="N316" s="9">
        <f t="shared" si="24"/>
        <v>367974.537037038</v>
      </c>
      <c r="O316" s="9">
        <f>贷款!$B$2-M316</f>
        <v>63888.8888888916</v>
      </c>
    </row>
    <row r="317" ht="22.5" customHeight="1" spans="1:15">
      <c r="A317" s="11">
        <v>315</v>
      </c>
      <c r="B317" s="6">
        <f>PMT(贷款!$B$4/12,贷款!$B$3*12,-贷款!$B$2)</f>
        <v>2684.1081150607</v>
      </c>
      <c r="C317" s="7">
        <f>PPMT(贷款!$B$4/12,$A317,贷款!$B$3*12,-贷款!$B$2)</f>
        <v>2216.83395767287</v>
      </c>
      <c r="D317" s="7">
        <f>IPMT(贷款!$B$4/12,$A317,贷款!$B$3*12,-贷款!$B$2)</f>
        <v>467.274157387828</v>
      </c>
      <c r="E317" s="7">
        <f t="shared" si="20"/>
        <v>390071.036184595</v>
      </c>
      <c r="F317" s="7">
        <f t="shared" si="21"/>
        <v>455423.020059525</v>
      </c>
      <c r="G317" s="7">
        <f>贷款!$B$2-E317</f>
        <v>109928.963815405</v>
      </c>
      <c r="I317" s="11">
        <v>315</v>
      </c>
      <c r="J317" s="6">
        <f t="shared" si="22"/>
        <v>1649.30555555557</v>
      </c>
      <c r="K317" s="7">
        <f>贷款!$B$2/(贷款!$B$3*12)</f>
        <v>1388.88888888889</v>
      </c>
      <c r="L317" s="7">
        <f>(贷款!$B$4/12)*(贷款!$B$2-IF(I317=1,0,M317))</f>
        <v>260.416666666678</v>
      </c>
      <c r="M317" s="7">
        <f t="shared" si="23"/>
        <v>437499.999999997</v>
      </c>
      <c r="N317" s="7">
        <f t="shared" si="24"/>
        <v>368234.953703705</v>
      </c>
      <c r="O317" s="7">
        <f>贷款!$B$2-M317</f>
        <v>62500.0000000027</v>
      </c>
    </row>
    <row r="318" ht="22.5" customHeight="1" spans="1:15">
      <c r="A318" s="11">
        <v>316</v>
      </c>
      <c r="B318" s="8">
        <f>PMT(贷款!$B$4/12,贷款!$B$3*12,-贷款!$B$2)</f>
        <v>2684.1081150607</v>
      </c>
      <c r="C318" s="9">
        <f>PPMT(贷款!$B$4/12,$A318,贷款!$B$3*12,-贷款!$B$2)</f>
        <v>2226.07076582984</v>
      </c>
      <c r="D318" s="9">
        <f>IPMT(贷款!$B$4/12,$A318,贷款!$B$3*12,-贷款!$B$2)</f>
        <v>458.037349230858</v>
      </c>
      <c r="E318" s="9">
        <f t="shared" si="20"/>
        <v>392297.106950425</v>
      </c>
      <c r="F318" s="9">
        <f t="shared" si="21"/>
        <v>455881.057408756</v>
      </c>
      <c r="G318" s="9">
        <f>贷款!$B$2-E318</f>
        <v>107702.893049575</v>
      </c>
      <c r="I318" s="11">
        <v>316</v>
      </c>
      <c r="J318" s="8">
        <f t="shared" si="22"/>
        <v>1643.51851851853</v>
      </c>
      <c r="K318" s="9">
        <f>贷款!$B$2/(贷款!$B$3*12)</f>
        <v>1388.88888888889</v>
      </c>
      <c r="L318" s="9">
        <f>(贷款!$B$4/12)*(贷款!$B$2-IF(I318=1,0,M318))</f>
        <v>254.629629629641</v>
      </c>
      <c r="M318" s="9">
        <f t="shared" si="23"/>
        <v>438888.888888886</v>
      </c>
      <c r="N318" s="9">
        <f t="shared" si="24"/>
        <v>368489.583333335</v>
      </c>
      <c r="O318" s="9">
        <f>贷款!$B$2-M318</f>
        <v>61111.1111111139</v>
      </c>
    </row>
    <row r="319" ht="22.5" customHeight="1" spans="1:15">
      <c r="A319" s="11">
        <v>317</v>
      </c>
      <c r="B319" s="6">
        <f>PMT(贷款!$B$4/12,贷款!$B$3*12,-贷款!$B$2)</f>
        <v>2684.1081150607</v>
      </c>
      <c r="C319" s="7">
        <f>PPMT(贷款!$B$4/12,$A319,贷款!$B$3*12,-贷款!$B$2)</f>
        <v>2235.34606068747</v>
      </c>
      <c r="D319" s="7">
        <f>IPMT(贷款!$B$4/12,$A319,贷款!$B$3*12,-贷款!$B$2)</f>
        <v>448.762054373234</v>
      </c>
      <c r="E319" s="7">
        <f t="shared" si="20"/>
        <v>394532.453011113</v>
      </c>
      <c r="F319" s="7">
        <f t="shared" si="21"/>
        <v>456329.819463129</v>
      </c>
      <c r="G319" s="7">
        <f>贷款!$B$2-E319</f>
        <v>105467.546988887</v>
      </c>
      <c r="I319" s="11">
        <v>317</v>
      </c>
      <c r="J319" s="6">
        <f t="shared" si="22"/>
        <v>1637.73148148149</v>
      </c>
      <c r="K319" s="7">
        <f>贷款!$B$2/(贷款!$B$3*12)</f>
        <v>1388.88888888889</v>
      </c>
      <c r="L319" s="7">
        <f>(贷款!$B$4/12)*(贷款!$B$2-IF(I319=1,0,M319))</f>
        <v>248.842592592604</v>
      </c>
      <c r="M319" s="7">
        <f t="shared" si="23"/>
        <v>440277.777777775</v>
      </c>
      <c r="N319" s="7">
        <f t="shared" si="24"/>
        <v>368738.425925927</v>
      </c>
      <c r="O319" s="7">
        <f>贷款!$B$2-M319</f>
        <v>59722.222222225</v>
      </c>
    </row>
    <row r="320" ht="22.5" customHeight="1" spans="1:15">
      <c r="A320" s="11">
        <v>318</v>
      </c>
      <c r="B320" s="8">
        <f>PMT(贷款!$B$4/12,贷款!$B$3*12,-贷款!$B$2)</f>
        <v>2684.1081150607</v>
      </c>
      <c r="C320" s="9">
        <f>PPMT(贷款!$B$4/12,$A320,贷款!$B$3*12,-贷款!$B$2)</f>
        <v>2244.660002607</v>
      </c>
      <c r="D320" s="9">
        <f>IPMT(贷款!$B$4/12,$A320,贷款!$B$3*12,-贷款!$B$2)</f>
        <v>439.448112453702</v>
      </c>
      <c r="E320" s="9">
        <f t="shared" si="20"/>
        <v>396777.11301372</v>
      </c>
      <c r="F320" s="9">
        <f t="shared" si="21"/>
        <v>456769.267575583</v>
      </c>
      <c r="G320" s="9">
        <f>贷款!$B$2-E320</f>
        <v>103222.88698628</v>
      </c>
      <c r="I320" s="11">
        <v>318</v>
      </c>
      <c r="J320" s="8">
        <f t="shared" si="22"/>
        <v>1631.94444444446</v>
      </c>
      <c r="K320" s="9">
        <f>贷款!$B$2/(贷款!$B$3*12)</f>
        <v>1388.88888888889</v>
      </c>
      <c r="L320" s="9">
        <f>(贷款!$B$4/12)*(贷款!$B$2-IF(I320=1,0,M320))</f>
        <v>243.055555555567</v>
      </c>
      <c r="M320" s="9">
        <f t="shared" si="23"/>
        <v>441666.666666664</v>
      </c>
      <c r="N320" s="9">
        <f t="shared" si="24"/>
        <v>368981.481481483</v>
      </c>
      <c r="O320" s="9">
        <f>贷款!$B$2-M320</f>
        <v>58333.3333333361</v>
      </c>
    </row>
    <row r="321" ht="22.5" customHeight="1" spans="1:15">
      <c r="A321" s="11">
        <v>319</v>
      </c>
      <c r="B321" s="6">
        <f>PMT(贷款!$B$4/12,贷款!$B$3*12,-贷款!$B$2)</f>
        <v>2684.1081150607</v>
      </c>
      <c r="C321" s="7">
        <f>PPMT(贷款!$B$4/12,$A321,贷款!$B$3*12,-贷款!$B$2)</f>
        <v>2254.01275261786</v>
      </c>
      <c r="D321" s="7">
        <f>IPMT(贷款!$B$4/12,$A321,贷款!$B$3*12,-贷款!$B$2)</f>
        <v>430.09536244284</v>
      </c>
      <c r="E321" s="7">
        <f t="shared" si="20"/>
        <v>399031.125766338</v>
      </c>
      <c r="F321" s="7">
        <f t="shared" si="21"/>
        <v>457199.362938026</v>
      </c>
      <c r="G321" s="7">
        <f>贷款!$B$2-E321</f>
        <v>100968.874233662</v>
      </c>
      <c r="I321" s="11">
        <v>319</v>
      </c>
      <c r="J321" s="6">
        <f t="shared" si="22"/>
        <v>1626.15740740742</v>
      </c>
      <c r="K321" s="7">
        <f>贷款!$B$2/(贷款!$B$3*12)</f>
        <v>1388.88888888889</v>
      </c>
      <c r="L321" s="7">
        <f>(贷款!$B$4/12)*(贷款!$B$2-IF(I321=1,0,M321))</f>
        <v>237.26851851853</v>
      </c>
      <c r="M321" s="7">
        <f t="shared" si="23"/>
        <v>443055.555555553</v>
      </c>
      <c r="N321" s="7">
        <f t="shared" si="24"/>
        <v>369218.750000001</v>
      </c>
      <c r="O321" s="7">
        <f>贷款!$B$2-M321</f>
        <v>56944.4444444472</v>
      </c>
    </row>
    <row r="322" ht="22.5" customHeight="1" spans="1:15">
      <c r="A322" s="11">
        <v>320</v>
      </c>
      <c r="B322" s="8">
        <f>PMT(贷款!$B$4/12,贷款!$B$3*12,-贷款!$B$2)</f>
        <v>2684.1081150607</v>
      </c>
      <c r="C322" s="9">
        <f>PPMT(贷款!$B$4/12,$A322,贷款!$B$3*12,-贷款!$B$2)</f>
        <v>2263.40447242043</v>
      </c>
      <c r="D322" s="9">
        <f>IPMT(贷款!$B$4/12,$A322,贷款!$B$3*12,-贷款!$B$2)</f>
        <v>420.703642640265</v>
      </c>
      <c r="E322" s="9">
        <f t="shared" si="20"/>
        <v>401294.530238758</v>
      </c>
      <c r="F322" s="9">
        <f t="shared" si="21"/>
        <v>457620.066580666</v>
      </c>
      <c r="G322" s="9">
        <f>贷款!$B$2-E322</f>
        <v>98705.469761242</v>
      </c>
      <c r="I322" s="11">
        <v>320</v>
      </c>
      <c r="J322" s="8">
        <f t="shared" si="22"/>
        <v>1620.37037037038</v>
      </c>
      <c r="K322" s="9">
        <f>贷款!$B$2/(贷款!$B$3*12)</f>
        <v>1388.88888888889</v>
      </c>
      <c r="L322" s="9">
        <f>(贷款!$B$4/12)*(贷款!$B$2-IF(I322=1,0,M322))</f>
        <v>231.481481481493</v>
      </c>
      <c r="M322" s="9">
        <f t="shared" si="23"/>
        <v>444444.444444442</v>
      </c>
      <c r="N322" s="9">
        <f t="shared" si="24"/>
        <v>369450.231481483</v>
      </c>
      <c r="O322" s="9">
        <f>贷款!$B$2-M322</f>
        <v>55555.5555555584</v>
      </c>
    </row>
    <row r="323" ht="22.5" customHeight="1" spans="1:15">
      <c r="A323" s="11">
        <v>321</v>
      </c>
      <c r="B323" s="6">
        <f>PMT(贷款!$B$4/12,贷款!$B$3*12,-贷款!$B$2)</f>
        <v>2684.1081150607</v>
      </c>
      <c r="C323" s="7">
        <f>PPMT(贷款!$B$4/12,$A323,贷款!$B$3*12,-贷款!$B$2)</f>
        <v>2272.83532438885</v>
      </c>
      <c r="D323" s="7">
        <f>IPMT(贷款!$B$4/12,$A323,贷款!$B$3*12,-贷款!$B$2)</f>
        <v>411.272790671848</v>
      </c>
      <c r="E323" s="7">
        <f t="shared" ref="E323:E362" si="25">IF(A323=1,0,E322)+C323</f>
        <v>403567.365563147</v>
      </c>
      <c r="F323" s="7">
        <f t="shared" si="21"/>
        <v>458031.339371338</v>
      </c>
      <c r="G323" s="7">
        <f>贷款!$B$2-E323</f>
        <v>96432.6344368531</v>
      </c>
      <c r="I323" s="11">
        <v>321</v>
      </c>
      <c r="J323" s="6">
        <f t="shared" si="22"/>
        <v>1614.58333333335</v>
      </c>
      <c r="K323" s="7">
        <f>贷款!$B$2/(贷款!$B$3*12)</f>
        <v>1388.88888888889</v>
      </c>
      <c r="L323" s="7">
        <f>(贷款!$B$4/12)*(贷款!$B$2-IF(I323=1,0,M323))</f>
        <v>225.694444444456</v>
      </c>
      <c r="M323" s="7">
        <f t="shared" si="23"/>
        <v>445833.333333331</v>
      </c>
      <c r="N323" s="7">
        <f t="shared" si="24"/>
        <v>369675.925925927</v>
      </c>
      <c r="O323" s="7">
        <f>贷款!$B$2-M323</f>
        <v>54166.6666666695</v>
      </c>
    </row>
    <row r="324" ht="22.5" customHeight="1" spans="1:15">
      <c r="A324" s="11">
        <v>322</v>
      </c>
      <c r="B324" s="8">
        <f>PMT(贷款!$B$4/12,贷款!$B$3*12,-贷款!$B$2)</f>
        <v>2684.1081150607</v>
      </c>
      <c r="C324" s="9">
        <f>PPMT(贷款!$B$4/12,$A324,贷款!$B$3*12,-贷款!$B$2)</f>
        <v>2282.3054715738</v>
      </c>
      <c r="D324" s="9">
        <f>IPMT(贷款!$B$4/12,$A324,贷款!$B$3*12,-贷款!$B$2)</f>
        <v>401.802643486894</v>
      </c>
      <c r="E324" s="9">
        <f t="shared" si="25"/>
        <v>405849.671034721</v>
      </c>
      <c r="F324" s="9">
        <f t="shared" si="21"/>
        <v>458433.142014825</v>
      </c>
      <c r="G324" s="9">
        <f>贷款!$B$2-E324</f>
        <v>94150.3289652793</v>
      </c>
      <c r="I324" s="11">
        <v>322</v>
      </c>
      <c r="J324" s="8">
        <f t="shared" si="22"/>
        <v>1608.79629629631</v>
      </c>
      <c r="K324" s="9">
        <f>贷款!$B$2/(贷款!$B$3*12)</f>
        <v>1388.88888888889</v>
      </c>
      <c r="L324" s="9">
        <f>(贷款!$B$4/12)*(贷款!$B$2-IF(I324=1,0,M324))</f>
        <v>219.907407407419</v>
      </c>
      <c r="M324" s="9">
        <f t="shared" si="23"/>
        <v>447222.222222219</v>
      </c>
      <c r="N324" s="9">
        <f t="shared" si="24"/>
        <v>369895.833333335</v>
      </c>
      <c r="O324" s="9">
        <f>贷款!$B$2-M324</f>
        <v>52777.7777777806</v>
      </c>
    </row>
    <row r="325" ht="22.5" customHeight="1" spans="1:15">
      <c r="A325" s="11">
        <v>323</v>
      </c>
      <c r="B325" s="6">
        <f>PMT(贷款!$B$4/12,贷款!$B$3*12,-贷款!$B$2)</f>
        <v>2684.1081150607</v>
      </c>
      <c r="C325" s="7">
        <f>PPMT(贷款!$B$4/12,$A325,贷款!$B$3*12,-贷款!$B$2)</f>
        <v>2291.81507770536</v>
      </c>
      <c r="D325" s="7">
        <f>IPMT(贷款!$B$4/12,$A325,贷款!$B$3*12,-贷款!$B$2)</f>
        <v>392.293037355336</v>
      </c>
      <c r="E325" s="7">
        <f t="shared" si="25"/>
        <v>408141.486112426</v>
      </c>
      <c r="F325" s="7">
        <f t="shared" ref="F325:F362" si="26">B325*A325-E325</f>
        <v>458825.43505218</v>
      </c>
      <c r="G325" s="7">
        <f>贷款!$B$2-E325</f>
        <v>91858.513887574</v>
      </c>
      <c r="I325" s="11">
        <v>323</v>
      </c>
      <c r="J325" s="6">
        <f t="shared" ref="J325:J362" si="27">K325+L325</f>
        <v>1603.00925925927</v>
      </c>
      <c r="K325" s="7">
        <f>贷款!$B$2/(贷款!$B$3*12)</f>
        <v>1388.88888888889</v>
      </c>
      <c r="L325" s="7">
        <f>(贷款!$B$4/12)*(贷款!$B$2-IF(I325=1,0,M325))</f>
        <v>214.120370370382</v>
      </c>
      <c r="M325" s="7">
        <f t="shared" ref="M325:M362" si="28">IF(I325=1,0,M324)+K325</f>
        <v>448611.111111108</v>
      </c>
      <c r="N325" s="7">
        <f t="shared" ref="N325:N362" si="29">IF(I325=1,0,N324)+L325</f>
        <v>370109.953703705</v>
      </c>
      <c r="O325" s="7">
        <f>贷款!$B$2-M325</f>
        <v>51388.8888888917</v>
      </c>
    </row>
    <row r="326" ht="22.5" customHeight="1" spans="1:15">
      <c r="A326" s="11">
        <v>324</v>
      </c>
      <c r="B326" s="8">
        <f>PMT(贷款!$B$4/12,贷款!$B$3*12,-贷款!$B$2)</f>
        <v>2684.1081150607</v>
      </c>
      <c r="C326" s="9">
        <f>PPMT(贷款!$B$4/12,$A326,贷款!$B$3*12,-贷款!$B$2)</f>
        <v>2301.3643071958</v>
      </c>
      <c r="D326" s="9">
        <f>IPMT(贷款!$B$4/12,$A326,贷款!$B$3*12,-贷款!$B$2)</f>
        <v>382.743807864897</v>
      </c>
      <c r="E326" s="9">
        <f t="shared" si="25"/>
        <v>410442.850419622</v>
      </c>
      <c r="F326" s="9">
        <f t="shared" si="26"/>
        <v>459208.178860045</v>
      </c>
      <c r="G326" s="9">
        <f>贷款!$B$2-E326</f>
        <v>89557.1495803781</v>
      </c>
      <c r="I326" s="11">
        <v>324</v>
      </c>
      <c r="J326" s="8">
        <f t="shared" si="27"/>
        <v>1597.22222222223</v>
      </c>
      <c r="K326" s="9">
        <f>贷款!$B$2/(贷款!$B$3*12)</f>
        <v>1388.88888888889</v>
      </c>
      <c r="L326" s="9">
        <f>(贷款!$B$4/12)*(贷款!$B$2-IF(I326=1,0,M326))</f>
        <v>208.333333333345</v>
      </c>
      <c r="M326" s="9">
        <f t="shared" si="28"/>
        <v>449999.999999997</v>
      </c>
      <c r="N326" s="9">
        <f t="shared" si="29"/>
        <v>370318.287037038</v>
      </c>
      <c r="O326" s="9">
        <f>贷款!$B$2-M326</f>
        <v>50000.0000000029</v>
      </c>
    </row>
    <row r="327" ht="22.5" customHeight="1" spans="1:15">
      <c r="A327" s="11">
        <v>325</v>
      </c>
      <c r="B327" s="6">
        <f>PMT(贷款!$B$4/12,贷款!$B$3*12,-贷款!$B$2)</f>
        <v>2684.1081150607</v>
      </c>
      <c r="C327" s="7">
        <f>PPMT(贷款!$B$4/12,$A327,贷款!$B$3*12,-贷款!$B$2)</f>
        <v>2310.95332514245</v>
      </c>
      <c r="D327" s="7">
        <f>IPMT(贷款!$B$4/12,$A327,贷款!$B$3*12,-贷款!$B$2)</f>
        <v>373.154789918248</v>
      </c>
      <c r="E327" s="7">
        <f t="shared" si="25"/>
        <v>412753.803744764</v>
      </c>
      <c r="F327" s="7">
        <f t="shared" si="26"/>
        <v>459581.333649963</v>
      </c>
      <c r="G327" s="7">
        <f>贷款!$B$2-E327</f>
        <v>87246.1962552357</v>
      </c>
      <c r="I327" s="11">
        <v>325</v>
      </c>
      <c r="J327" s="6">
        <f t="shared" si="27"/>
        <v>1591.4351851852</v>
      </c>
      <c r="K327" s="7">
        <f>贷款!$B$2/(贷款!$B$3*12)</f>
        <v>1388.88888888889</v>
      </c>
      <c r="L327" s="7">
        <f>(贷款!$B$4/12)*(贷款!$B$2-IF(I327=1,0,M327))</f>
        <v>202.546296296308</v>
      </c>
      <c r="M327" s="7">
        <f t="shared" si="28"/>
        <v>451388.888888886</v>
      </c>
      <c r="N327" s="7">
        <f t="shared" si="29"/>
        <v>370520.833333335</v>
      </c>
      <c r="O327" s="7">
        <f>贷款!$B$2-M327</f>
        <v>48611.111111114</v>
      </c>
    </row>
    <row r="328" ht="22.5" customHeight="1" spans="1:15">
      <c r="A328" s="11">
        <v>326</v>
      </c>
      <c r="B328" s="8">
        <f>PMT(贷款!$B$4/12,贷款!$B$3*12,-贷款!$B$2)</f>
        <v>2684.1081150607</v>
      </c>
      <c r="C328" s="9">
        <f>PPMT(贷款!$B$4/12,$A328,贷款!$B$3*12,-贷款!$B$2)</f>
        <v>2320.58229733054</v>
      </c>
      <c r="D328" s="9">
        <f>IPMT(贷款!$B$4/12,$A328,贷款!$B$3*12,-贷款!$B$2)</f>
        <v>363.525817730155</v>
      </c>
      <c r="E328" s="9">
        <f t="shared" si="25"/>
        <v>415074.386042095</v>
      </c>
      <c r="F328" s="9">
        <f t="shared" si="26"/>
        <v>459944.859467693</v>
      </c>
      <c r="G328" s="9">
        <f>贷款!$B$2-E328</f>
        <v>84925.6139579052</v>
      </c>
      <c r="I328" s="11">
        <v>326</v>
      </c>
      <c r="J328" s="8">
        <f t="shared" si="27"/>
        <v>1585.64814814816</v>
      </c>
      <c r="K328" s="9">
        <f>贷款!$B$2/(贷款!$B$3*12)</f>
        <v>1388.88888888889</v>
      </c>
      <c r="L328" s="9">
        <f>(贷款!$B$4/12)*(贷款!$B$2-IF(I328=1,0,M328))</f>
        <v>196.759259259271</v>
      </c>
      <c r="M328" s="9">
        <f t="shared" si="28"/>
        <v>452777.777777775</v>
      </c>
      <c r="N328" s="9">
        <f t="shared" si="29"/>
        <v>370717.592592594</v>
      </c>
      <c r="O328" s="9">
        <f>贷款!$B$2-M328</f>
        <v>47222.2222222251</v>
      </c>
    </row>
    <row r="329" ht="22.5" customHeight="1" spans="1:15">
      <c r="A329" s="11">
        <v>327</v>
      </c>
      <c r="B329" s="6">
        <f>PMT(贷款!$B$4/12,贷款!$B$3*12,-贷款!$B$2)</f>
        <v>2684.1081150607</v>
      </c>
      <c r="C329" s="7">
        <f>PPMT(贷款!$B$4/12,$A329,贷款!$B$3*12,-贷款!$B$2)</f>
        <v>2330.25139023609</v>
      </c>
      <c r="D329" s="7">
        <f>IPMT(贷款!$B$4/12,$A329,贷款!$B$3*12,-贷款!$B$2)</f>
        <v>353.85672482461</v>
      </c>
      <c r="E329" s="7">
        <f t="shared" si="25"/>
        <v>417404.637432331</v>
      </c>
      <c r="F329" s="7">
        <f t="shared" si="26"/>
        <v>460298.716192518</v>
      </c>
      <c r="G329" s="7">
        <f>贷款!$B$2-E329</f>
        <v>82595.3625676691</v>
      </c>
      <c r="I329" s="11">
        <v>327</v>
      </c>
      <c r="J329" s="6">
        <f t="shared" si="27"/>
        <v>1579.86111111112</v>
      </c>
      <c r="K329" s="7">
        <f>贷款!$B$2/(贷款!$B$3*12)</f>
        <v>1388.88888888889</v>
      </c>
      <c r="L329" s="7">
        <f>(贷款!$B$4/12)*(贷款!$B$2-IF(I329=1,0,M329))</f>
        <v>190.972222222234</v>
      </c>
      <c r="M329" s="7">
        <f t="shared" si="28"/>
        <v>454166.666666664</v>
      </c>
      <c r="N329" s="7">
        <f t="shared" si="29"/>
        <v>370908.564814816</v>
      </c>
      <c r="O329" s="7">
        <f>贷款!$B$2-M329</f>
        <v>45833.3333333362</v>
      </c>
    </row>
    <row r="330" ht="22.5" customHeight="1" spans="1:15">
      <c r="A330" s="11">
        <v>328</v>
      </c>
      <c r="B330" s="8">
        <f>PMT(贷款!$B$4/12,贷款!$B$3*12,-贷款!$B$2)</f>
        <v>2684.1081150607</v>
      </c>
      <c r="C330" s="9">
        <f>PPMT(贷款!$B$4/12,$A330,贷款!$B$3*12,-贷款!$B$2)</f>
        <v>2339.96077102874</v>
      </c>
      <c r="D330" s="9">
        <f>IPMT(贷款!$B$4/12,$A330,贷款!$B$3*12,-贷款!$B$2)</f>
        <v>344.14734403196</v>
      </c>
      <c r="E330" s="9">
        <f t="shared" si="25"/>
        <v>419744.59820336</v>
      </c>
      <c r="F330" s="9">
        <f t="shared" si="26"/>
        <v>460642.86353655</v>
      </c>
      <c r="G330" s="9">
        <f>贷款!$B$2-E330</f>
        <v>80255.4017966403</v>
      </c>
      <c r="I330" s="11">
        <v>328</v>
      </c>
      <c r="J330" s="8">
        <f t="shared" si="27"/>
        <v>1574.07407407409</v>
      </c>
      <c r="K330" s="9">
        <f>贷款!$B$2/(贷款!$B$3*12)</f>
        <v>1388.88888888889</v>
      </c>
      <c r="L330" s="9">
        <f>(贷款!$B$4/12)*(贷款!$B$2-IF(I330=1,0,M330))</f>
        <v>185.185185185197</v>
      </c>
      <c r="M330" s="9">
        <f t="shared" si="28"/>
        <v>455555.555555553</v>
      </c>
      <c r="N330" s="9">
        <f t="shared" si="29"/>
        <v>371093.750000001</v>
      </c>
      <c r="O330" s="9">
        <f>贷款!$B$2-M330</f>
        <v>44444.4444444473</v>
      </c>
    </row>
    <row r="331" ht="22.5" customHeight="1" spans="1:15">
      <c r="A331" s="11">
        <v>329</v>
      </c>
      <c r="B331" s="6">
        <f>PMT(贷款!$B$4/12,贷款!$B$3*12,-贷款!$B$2)</f>
        <v>2684.1081150607</v>
      </c>
      <c r="C331" s="7">
        <f>PPMT(贷款!$B$4/12,$A331,贷款!$B$3*12,-贷款!$B$2)</f>
        <v>2349.71060757469</v>
      </c>
      <c r="D331" s="7">
        <f>IPMT(贷款!$B$4/12,$A331,贷款!$B$3*12,-贷款!$B$2)</f>
        <v>334.397507486007</v>
      </c>
      <c r="E331" s="7">
        <f t="shared" si="25"/>
        <v>422094.308810934</v>
      </c>
      <c r="F331" s="7">
        <f t="shared" si="26"/>
        <v>460977.261044036</v>
      </c>
      <c r="G331" s="7">
        <f>贷款!$B$2-E331</f>
        <v>77905.6911890656</v>
      </c>
      <c r="I331" s="11">
        <v>329</v>
      </c>
      <c r="J331" s="6">
        <f t="shared" si="27"/>
        <v>1568.28703703705</v>
      </c>
      <c r="K331" s="7">
        <f>贷款!$B$2/(贷款!$B$3*12)</f>
        <v>1388.88888888889</v>
      </c>
      <c r="L331" s="7">
        <f>(贷款!$B$4/12)*(贷款!$B$2-IF(I331=1,0,M331))</f>
        <v>179.39814814816</v>
      </c>
      <c r="M331" s="7">
        <f t="shared" si="28"/>
        <v>456944.444444442</v>
      </c>
      <c r="N331" s="7">
        <f t="shared" si="29"/>
        <v>371273.14814815</v>
      </c>
      <c r="O331" s="7">
        <f>贷款!$B$2-M331</f>
        <v>43055.5555555585</v>
      </c>
    </row>
    <row r="332" ht="22.5" customHeight="1" spans="1:15">
      <c r="A332" s="11">
        <v>330</v>
      </c>
      <c r="B332" s="8">
        <f>PMT(贷款!$B$4/12,贷款!$B$3*12,-贷款!$B$2)</f>
        <v>2684.1081150607</v>
      </c>
      <c r="C332" s="9">
        <f>PPMT(贷款!$B$4/12,$A332,贷款!$B$3*12,-贷款!$B$2)</f>
        <v>2359.50106843959</v>
      </c>
      <c r="D332" s="9">
        <f>IPMT(贷款!$B$4/12,$A332,贷款!$B$3*12,-贷款!$B$2)</f>
        <v>324.607046621113</v>
      </c>
      <c r="E332" s="9">
        <f t="shared" si="25"/>
        <v>424453.809879374</v>
      </c>
      <c r="F332" s="9">
        <f t="shared" si="26"/>
        <v>461301.868090657</v>
      </c>
      <c r="G332" s="9">
        <f>贷款!$B$2-E332</f>
        <v>75546.1901206261</v>
      </c>
      <c r="I332" s="11">
        <v>330</v>
      </c>
      <c r="J332" s="8">
        <f t="shared" si="27"/>
        <v>1562.50000000001</v>
      </c>
      <c r="K332" s="9">
        <f>贷款!$B$2/(贷款!$B$3*12)</f>
        <v>1388.88888888889</v>
      </c>
      <c r="L332" s="9">
        <f>(贷款!$B$4/12)*(贷款!$B$2-IF(I332=1,0,M332))</f>
        <v>173.611111111123</v>
      </c>
      <c r="M332" s="9">
        <f t="shared" si="28"/>
        <v>458333.33333333</v>
      </c>
      <c r="N332" s="9">
        <f t="shared" si="29"/>
        <v>371446.759259261</v>
      </c>
      <c r="O332" s="9">
        <f>贷款!$B$2-M332</f>
        <v>41666.6666666696</v>
      </c>
    </row>
    <row r="333" ht="22.5" customHeight="1" spans="1:15">
      <c r="A333" s="11">
        <v>331</v>
      </c>
      <c r="B333" s="6">
        <f>PMT(贷款!$B$4/12,贷款!$B$3*12,-贷款!$B$2)</f>
        <v>2684.1081150607</v>
      </c>
      <c r="C333" s="7">
        <f>PPMT(贷款!$B$4/12,$A333,贷款!$B$3*12,-贷款!$B$2)</f>
        <v>2369.33232289142</v>
      </c>
      <c r="D333" s="7">
        <f>IPMT(贷款!$B$4/12,$A333,贷款!$B$3*12,-贷款!$B$2)</f>
        <v>314.775792169281</v>
      </c>
      <c r="E333" s="7">
        <f t="shared" si="25"/>
        <v>426823.142202265</v>
      </c>
      <c r="F333" s="7">
        <f t="shared" si="26"/>
        <v>461616.643882826</v>
      </c>
      <c r="G333" s="7">
        <f>贷款!$B$2-E333</f>
        <v>73176.8577977347</v>
      </c>
      <c r="I333" s="11">
        <v>331</v>
      </c>
      <c r="J333" s="6">
        <f t="shared" si="27"/>
        <v>1556.71296296298</v>
      </c>
      <c r="K333" s="7">
        <f>贷款!$B$2/(贷款!$B$3*12)</f>
        <v>1388.88888888889</v>
      </c>
      <c r="L333" s="7">
        <f>(贷款!$B$4/12)*(贷款!$B$2-IF(I333=1,0,M333))</f>
        <v>167.824074074086</v>
      </c>
      <c r="M333" s="7">
        <f t="shared" si="28"/>
        <v>459722.222222219</v>
      </c>
      <c r="N333" s="7">
        <f t="shared" si="29"/>
        <v>371614.583333335</v>
      </c>
      <c r="O333" s="7">
        <f>贷款!$B$2-M333</f>
        <v>40277.7777777807</v>
      </c>
    </row>
    <row r="334" ht="22.5" customHeight="1" spans="1:15">
      <c r="A334" s="11">
        <v>332</v>
      </c>
      <c r="B334" s="8">
        <f>PMT(贷款!$B$4/12,贷款!$B$3*12,-贷款!$B$2)</f>
        <v>2684.1081150607</v>
      </c>
      <c r="C334" s="9">
        <f>PPMT(贷款!$B$4/12,$A334,贷款!$B$3*12,-贷款!$B$2)</f>
        <v>2379.20454090346</v>
      </c>
      <c r="D334" s="9">
        <f>IPMT(贷款!$B$4/12,$A334,贷款!$B$3*12,-贷款!$B$2)</f>
        <v>304.903574157234</v>
      </c>
      <c r="E334" s="9">
        <f t="shared" si="25"/>
        <v>429202.346743169</v>
      </c>
      <c r="F334" s="9">
        <f t="shared" si="26"/>
        <v>461921.547456984</v>
      </c>
      <c r="G334" s="9">
        <f>贷款!$B$2-E334</f>
        <v>70797.6532568312</v>
      </c>
      <c r="I334" s="11">
        <v>332</v>
      </c>
      <c r="J334" s="8">
        <f t="shared" si="27"/>
        <v>1550.92592592594</v>
      </c>
      <c r="K334" s="9">
        <f>贷款!$B$2/(贷款!$B$3*12)</f>
        <v>1388.88888888889</v>
      </c>
      <c r="L334" s="9">
        <f>(贷款!$B$4/12)*(贷款!$B$2-IF(I334=1,0,M334))</f>
        <v>162.037037037049</v>
      </c>
      <c r="M334" s="9">
        <f t="shared" si="28"/>
        <v>461111.111111108</v>
      </c>
      <c r="N334" s="9">
        <f t="shared" si="29"/>
        <v>371776.620370372</v>
      </c>
      <c r="O334" s="9">
        <f>贷款!$B$2-M334</f>
        <v>38888.8888888918</v>
      </c>
    </row>
    <row r="335" ht="22.5" customHeight="1" spans="1:15">
      <c r="A335" s="11">
        <v>333</v>
      </c>
      <c r="B335" s="6">
        <f>PMT(贷款!$B$4/12,贷款!$B$3*12,-贷款!$B$2)</f>
        <v>2684.1081150607</v>
      </c>
      <c r="C335" s="7">
        <f>PPMT(贷款!$B$4/12,$A335,贷款!$B$3*12,-贷款!$B$2)</f>
        <v>2389.11789315723</v>
      </c>
      <c r="D335" s="7">
        <f>IPMT(贷款!$B$4/12,$A335,贷款!$B$3*12,-贷款!$B$2)</f>
        <v>294.990221903469</v>
      </c>
      <c r="E335" s="7">
        <f t="shared" si="25"/>
        <v>431591.464636326</v>
      </c>
      <c r="F335" s="7">
        <f t="shared" si="26"/>
        <v>462216.537678887</v>
      </c>
      <c r="G335" s="7">
        <f>贷款!$B$2-E335</f>
        <v>68408.535363674</v>
      </c>
      <c r="I335" s="11">
        <v>333</v>
      </c>
      <c r="J335" s="6">
        <f t="shared" si="27"/>
        <v>1545.1388888889</v>
      </c>
      <c r="K335" s="7">
        <f>贷款!$B$2/(贷款!$B$3*12)</f>
        <v>1388.88888888889</v>
      </c>
      <c r="L335" s="7">
        <f>(贷款!$B$4/12)*(贷款!$B$2-IF(I335=1,0,M335))</f>
        <v>156.250000000012</v>
      </c>
      <c r="M335" s="7">
        <f t="shared" si="28"/>
        <v>462499.999999997</v>
      </c>
      <c r="N335" s="7">
        <f t="shared" si="29"/>
        <v>371932.870370372</v>
      </c>
      <c r="O335" s="7">
        <f>贷款!$B$2-M335</f>
        <v>37500.000000003</v>
      </c>
    </row>
    <row r="336" ht="22.5" customHeight="1" spans="1:15">
      <c r="A336" s="11">
        <v>334</v>
      </c>
      <c r="B336" s="8">
        <f>PMT(贷款!$B$4/12,贷款!$B$3*12,-贷款!$B$2)</f>
        <v>2684.1081150607</v>
      </c>
      <c r="C336" s="9">
        <f>PPMT(贷款!$B$4/12,$A336,贷款!$B$3*12,-贷款!$B$2)</f>
        <v>2399.07255104538</v>
      </c>
      <c r="D336" s="9">
        <f>IPMT(贷款!$B$4/12,$A336,贷款!$B$3*12,-贷款!$B$2)</f>
        <v>285.035564015314</v>
      </c>
      <c r="E336" s="9">
        <f t="shared" si="25"/>
        <v>433990.537187371</v>
      </c>
      <c r="F336" s="9">
        <f t="shared" si="26"/>
        <v>462501.573242902</v>
      </c>
      <c r="G336" s="9">
        <f>贷款!$B$2-E336</f>
        <v>66009.4628126286</v>
      </c>
      <c r="I336" s="11">
        <v>334</v>
      </c>
      <c r="J336" s="8">
        <f t="shared" si="27"/>
        <v>1539.35185185186</v>
      </c>
      <c r="K336" s="9">
        <f>贷款!$B$2/(贷款!$B$3*12)</f>
        <v>1388.88888888889</v>
      </c>
      <c r="L336" s="9">
        <f>(贷款!$B$4/12)*(贷款!$B$2-IF(I336=1,0,M336))</f>
        <v>150.462962962975</v>
      </c>
      <c r="M336" s="9">
        <f t="shared" si="28"/>
        <v>463888.888888886</v>
      </c>
      <c r="N336" s="9">
        <f t="shared" si="29"/>
        <v>372083.333333335</v>
      </c>
      <c r="O336" s="9">
        <f>贷款!$B$2-M336</f>
        <v>36111.1111111141</v>
      </c>
    </row>
    <row r="337" ht="22.5" customHeight="1" spans="1:15">
      <c r="A337" s="11">
        <v>335</v>
      </c>
      <c r="B337" s="6">
        <f>PMT(贷款!$B$4/12,贷款!$B$3*12,-贷款!$B$2)</f>
        <v>2684.1081150607</v>
      </c>
      <c r="C337" s="7">
        <f>PPMT(贷款!$B$4/12,$A337,贷款!$B$3*12,-贷款!$B$2)</f>
        <v>2409.06868667474</v>
      </c>
      <c r="D337" s="7">
        <f>IPMT(贷款!$B$4/12,$A337,贷款!$B$3*12,-贷款!$B$2)</f>
        <v>275.039428385958</v>
      </c>
      <c r="E337" s="7">
        <f t="shared" si="25"/>
        <v>436399.605874046</v>
      </c>
      <c r="F337" s="7">
        <f t="shared" si="26"/>
        <v>462776.612671288</v>
      </c>
      <c r="G337" s="7">
        <f>贷款!$B$2-E337</f>
        <v>63600.3941259538</v>
      </c>
      <c r="I337" s="11">
        <v>335</v>
      </c>
      <c r="J337" s="6">
        <f t="shared" si="27"/>
        <v>1533.56481481483</v>
      </c>
      <c r="K337" s="7">
        <f>贷款!$B$2/(贷款!$B$3*12)</f>
        <v>1388.88888888889</v>
      </c>
      <c r="L337" s="7">
        <f>(贷款!$B$4/12)*(贷款!$B$2-IF(I337=1,0,M337))</f>
        <v>144.675925925938</v>
      </c>
      <c r="M337" s="7">
        <f t="shared" si="28"/>
        <v>465277.777777775</v>
      </c>
      <c r="N337" s="7">
        <f t="shared" si="29"/>
        <v>372228.009259261</v>
      </c>
      <c r="O337" s="7">
        <f>贷款!$B$2-M337</f>
        <v>34722.2222222252</v>
      </c>
    </row>
    <row r="338" ht="22.5" customHeight="1" spans="1:15">
      <c r="A338" s="11">
        <v>336</v>
      </c>
      <c r="B338" s="8">
        <f>PMT(贷款!$B$4/12,贷款!$B$3*12,-贷款!$B$2)</f>
        <v>2684.1081150607</v>
      </c>
      <c r="C338" s="9">
        <f>PPMT(贷款!$B$4/12,$A338,贷款!$B$3*12,-贷款!$B$2)</f>
        <v>2419.10647286922</v>
      </c>
      <c r="D338" s="9">
        <f>IPMT(贷款!$B$4/12,$A338,贷款!$B$3*12,-贷款!$B$2)</f>
        <v>265.001642191481</v>
      </c>
      <c r="E338" s="9">
        <f t="shared" si="25"/>
        <v>438818.712346915</v>
      </c>
      <c r="F338" s="9">
        <f t="shared" si="26"/>
        <v>463041.61431348</v>
      </c>
      <c r="G338" s="9">
        <f>贷款!$B$2-E338</f>
        <v>61181.2876530846</v>
      </c>
      <c r="I338" s="11">
        <v>336</v>
      </c>
      <c r="J338" s="8">
        <f t="shared" si="27"/>
        <v>1527.77777777779</v>
      </c>
      <c r="K338" s="9">
        <f>贷款!$B$2/(贷款!$B$3*12)</f>
        <v>1388.88888888889</v>
      </c>
      <c r="L338" s="9">
        <f>(贷款!$B$4/12)*(贷款!$B$2-IF(I338=1,0,M338))</f>
        <v>138.888888888901</v>
      </c>
      <c r="M338" s="9">
        <f t="shared" si="28"/>
        <v>466666.666666664</v>
      </c>
      <c r="N338" s="9">
        <f t="shared" si="29"/>
        <v>372366.89814815</v>
      </c>
      <c r="O338" s="9">
        <f>贷款!$B$2-M338</f>
        <v>33333.3333333363</v>
      </c>
    </row>
    <row r="339" ht="22.5" customHeight="1" spans="1:15">
      <c r="A339" s="11">
        <v>337</v>
      </c>
      <c r="B339" s="6">
        <f>PMT(贷款!$B$4/12,贷款!$B$3*12,-贷款!$B$2)</f>
        <v>2684.1081150607</v>
      </c>
      <c r="C339" s="7">
        <f>PPMT(贷款!$B$4/12,$A339,贷款!$B$3*12,-贷款!$B$2)</f>
        <v>2429.18608317284</v>
      </c>
      <c r="D339" s="7">
        <f>IPMT(贷款!$B$4/12,$A339,贷款!$B$3*12,-贷款!$B$2)</f>
        <v>254.922031887858</v>
      </c>
      <c r="E339" s="7">
        <f t="shared" si="25"/>
        <v>441247.898430088</v>
      </c>
      <c r="F339" s="7">
        <f t="shared" si="26"/>
        <v>463296.536345368</v>
      </c>
      <c r="G339" s="7">
        <f>贷款!$B$2-E339</f>
        <v>58752.1015699118</v>
      </c>
      <c r="I339" s="11">
        <v>337</v>
      </c>
      <c r="J339" s="6">
        <f t="shared" si="27"/>
        <v>1521.99074074075</v>
      </c>
      <c r="K339" s="7">
        <f>贷款!$B$2/(贷款!$B$3*12)</f>
        <v>1388.88888888889</v>
      </c>
      <c r="L339" s="7">
        <f>(贷款!$B$4/12)*(贷款!$B$2-IF(I339=1,0,M339))</f>
        <v>133.101851851864</v>
      </c>
      <c r="M339" s="7">
        <f t="shared" si="28"/>
        <v>468055.555555553</v>
      </c>
      <c r="N339" s="7">
        <f t="shared" si="29"/>
        <v>372500.000000002</v>
      </c>
      <c r="O339" s="7">
        <f>贷款!$B$2-M339</f>
        <v>31944.4444444475</v>
      </c>
    </row>
    <row r="340" ht="22.5" customHeight="1" spans="1:15">
      <c r="A340" s="11">
        <v>338</v>
      </c>
      <c r="B340" s="8">
        <f>PMT(贷款!$B$4/12,贷款!$B$3*12,-贷款!$B$2)</f>
        <v>2684.1081150607</v>
      </c>
      <c r="C340" s="9">
        <f>PPMT(贷款!$B$4/12,$A340,贷款!$B$3*12,-贷款!$B$2)</f>
        <v>2439.30769185273</v>
      </c>
      <c r="D340" s="9">
        <f>IPMT(贷款!$B$4/12,$A340,贷款!$B$3*12,-贷款!$B$2)</f>
        <v>244.800423207972</v>
      </c>
      <c r="E340" s="9">
        <f t="shared" si="25"/>
        <v>443687.206121941</v>
      </c>
      <c r="F340" s="9">
        <f t="shared" si="26"/>
        <v>463541.336768576</v>
      </c>
      <c r="G340" s="9">
        <f>贷款!$B$2-E340</f>
        <v>56312.793878059</v>
      </c>
      <c r="I340" s="11">
        <v>338</v>
      </c>
      <c r="J340" s="8">
        <f t="shared" si="27"/>
        <v>1516.20370370372</v>
      </c>
      <c r="K340" s="9">
        <f>贷款!$B$2/(贷款!$B$3*12)</f>
        <v>1388.88888888889</v>
      </c>
      <c r="L340" s="9">
        <f>(贷款!$B$4/12)*(贷款!$B$2-IF(I340=1,0,M340))</f>
        <v>127.314814814827</v>
      </c>
      <c r="M340" s="9">
        <f t="shared" si="28"/>
        <v>469444.444444441</v>
      </c>
      <c r="N340" s="9">
        <f t="shared" si="29"/>
        <v>372627.314814816</v>
      </c>
      <c r="O340" s="9">
        <f>贷款!$B$2-M340</f>
        <v>30555.5555555586</v>
      </c>
    </row>
    <row r="341" ht="22.5" customHeight="1" spans="1:15">
      <c r="A341" s="11">
        <v>339</v>
      </c>
      <c r="B341" s="6">
        <f>PMT(贷款!$B$4/12,贷款!$B$3*12,-贷款!$B$2)</f>
        <v>2684.1081150607</v>
      </c>
      <c r="C341" s="7">
        <f>PPMT(贷款!$B$4/12,$A341,贷款!$B$3*12,-贷款!$B$2)</f>
        <v>2449.47147390211</v>
      </c>
      <c r="D341" s="7">
        <f>IPMT(贷款!$B$4/12,$A341,贷款!$B$3*12,-贷款!$B$2)</f>
        <v>234.636641158585</v>
      </c>
      <c r="E341" s="7">
        <f t="shared" si="25"/>
        <v>446136.677595843</v>
      </c>
      <c r="F341" s="7">
        <f t="shared" si="26"/>
        <v>463775.973409734</v>
      </c>
      <c r="G341" s="7">
        <f>贷款!$B$2-E341</f>
        <v>53863.3224041569</v>
      </c>
      <c r="I341" s="11">
        <v>339</v>
      </c>
      <c r="J341" s="6">
        <f t="shared" si="27"/>
        <v>1510.41666666668</v>
      </c>
      <c r="K341" s="7">
        <f>贷款!$B$2/(贷款!$B$3*12)</f>
        <v>1388.88888888889</v>
      </c>
      <c r="L341" s="7">
        <f>(贷款!$B$4/12)*(贷款!$B$2-IF(I341=1,0,M341))</f>
        <v>121.52777777779</v>
      </c>
      <c r="M341" s="7">
        <f t="shared" si="28"/>
        <v>470833.33333333</v>
      </c>
      <c r="N341" s="7">
        <f t="shared" si="29"/>
        <v>372748.842592594</v>
      </c>
      <c r="O341" s="7">
        <f>贷款!$B$2-M341</f>
        <v>29166.6666666697</v>
      </c>
    </row>
    <row r="342" ht="22.5" customHeight="1" spans="1:15">
      <c r="A342" s="11">
        <v>340</v>
      </c>
      <c r="B342" s="8">
        <f>PMT(贷款!$B$4/12,贷款!$B$3*12,-贷款!$B$2)</f>
        <v>2684.1081150607</v>
      </c>
      <c r="C342" s="9">
        <f>PPMT(贷款!$B$4/12,$A342,贷款!$B$3*12,-贷款!$B$2)</f>
        <v>2459.67760504337</v>
      </c>
      <c r="D342" s="9">
        <f>IPMT(贷款!$B$4/12,$A342,贷款!$B$3*12,-贷款!$B$2)</f>
        <v>224.430510017327</v>
      </c>
      <c r="E342" s="9">
        <f t="shared" si="25"/>
        <v>448596.355200886</v>
      </c>
      <c r="F342" s="9">
        <f t="shared" si="26"/>
        <v>464000.403919752</v>
      </c>
      <c r="G342" s="9">
        <f>贷款!$B$2-E342</f>
        <v>51403.6447991135</v>
      </c>
      <c r="I342" s="11">
        <v>340</v>
      </c>
      <c r="J342" s="8">
        <f t="shared" si="27"/>
        <v>1504.62962962964</v>
      </c>
      <c r="K342" s="9">
        <f>贷款!$B$2/(贷款!$B$3*12)</f>
        <v>1388.88888888889</v>
      </c>
      <c r="L342" s="9">
        <f>(贷款!$B$4/12)*(贷款!$B$2-IF(I342=1,0,M342))</f>
        <v>115.740740740753</v>
      </c>
      <c r="M342" s="9">
        <f t="shared" si="28"/>
        <v>472222.222222219</v>
      </c>
      <c r="N342" s="9">
        <f t="shared" si="29"/>
        <v>372864.583333335</v>
      </c>
      <c r="O342" s="9">
        <f>贷款!$B$2-M342</f>
        <v>27777.7777777808</v>
      </c>
    </row>
    <row r="343" ht="22.5" customHeight="1" spans="1:15">
      <c r="A343" s="11">
        <v>341</v>
      </c>
      <c r="B343" s="6">
        <f>PMT(贷款!$B$4/12,贷款!$B$3*12,-贷款!$B$2)</f>
        <v>2684.1081150607</v>
      </c>
      <c r="C343" s="7">
        <f>PPMT(贷款!$B$4/12,$A343,贷款!$B$3*12,-贷款!$B$2)</f>
        <v>2469.92626173105</v>
      </c>
      <c r="D343" s="7">
        <f>IPMT(贷款!$B$4/12,$A343,贷款!$B$3*12,-贷款!$B$2)</f>
        <v>214.181853329646</v>
      </c>
      <c r="E343" s="7">
        <f t="shared" si="25"/>
        <v>451066.281462618</v>
      </c>
      <c r="F343" s="7">
        <f t="shared" si="26"/>
        <v>464214.585773081</v>
      </c>
      <c r="G343" s="7">
        <f>贷款!$B$2-E343</f>
        <v>48933.7185373824</v>
      </c>
      <c r="I343" s="11">
        <v>341</v>
      </c>
      <c r="J343" s="6">
        <f t="shared" si="27"/>
        <v>1498.84259259261</v>
      </c>
      <c r="K343" s="7">
        <f>贷款!$B$2/(贷款!$B$3*12)</f>
        <v>1388.88888888889</v>
      </c>
      <c r="L343" s="7">
        <f>(贷款!$B$4/12)*(贷款!$B$2-IF(I343=1,0,M343))</f>
        <v>109.953703703716</v>
      </c>
      <c r="M343" s="7">
        <f t="shared" si="28"/>
        <v>473611.111111108</v>
      </c>
      <c r="N343" s="7">
        <f t="shared" si="29"/>
        <v>372974.537037039</v>
      </c>
      <c r="O343" s="7">
        <f>贷款!$B$2-M343</f>
        <v>26388.888888892</v>
      </c>
    </row>
    <row r="344" ht="22.5" customHeight="1" spans="1:15">
      <c r="A344" s="11">
        <v>342</v>
      </c>
      <c r="B344" s="8">
        <f>PMT(贷款!$B$4/12,贷款!$B$3*12,-贷款!$B$2)</f>
        <v>2684.1081150607</v>
      </c>
      <c r="C344" s="9">
        <f>PPMT(贷款!$B$4/12,$A344,贷款!$B$3*12,-贷款!$B$2)</f>
        <v>2480.21762115493</v>
      </c>
      <c r="D344" s="9">
        <f>IPMT(贷款!$B$4/12,$A344,贷款!$B$3*12,-贷款!$B$2)</f>
        <v>203.890493905767</v>
      </c>
      <c r="E344" s="9">
        <f t="shared" si="25"/>
        <v>453546.499083772</v>
      </c>
      <c r="F344" s="9">
        <f t="shared" si="26"/>
        <v>464418.476266987</v>
      </c>
      <c r="G344" s="9">
        <f>贷款!$B$2-E344</f>
        <v>46453.5009162275</v>
      </c>
      <c r="I344" s="11">
        <v>342</v>
      </c>
      <c r="J344" s="8">
        <f t="shared" si="27"/>
        <v>1493.05555555557</v>
      </c>
      <c r="K344" s="9">
        <f>贷款!$B$2/(贷款!$B$3*12)</f>
        <v>1388.88888888889</v>
      </c>
      <c r="L344" s="9">
        <f>(贷款!$B$4/12)*(贷款!$B$2-IF(I344=1,0,M344))</f>
        <v>104.16666666668</v>
      </c>
      <c r="M344" s="9">
        <f t="shared" si="28"/>
        <v>474999.999999997</v>
      </c>
      <c r="N344" s="9">
        <f t="shared" si="29"/>
        <v>373078.703703705</v>
      </c>
      <c r="O344" s="9">
        <f>贷款!$B$2-M344</f>
        <v>25000.0000000031</v>
      </c>
    </row>
    <row r="345" ht="22.5" customHeight="1" spans="1:15">
      <c r="A345" s="11">
        <v>343</v>
      </c>
      <c r="B345" s="6">
        <f>PMT(贷款!$B$4/12,贷款!$B$3*12,-贷款!$B$2)</f>
        <v>2684.1081150607</v>
      </c>
      <c r="C345" s="7">
        <f>PPMT(贷款!$B$4/12,$A345,贷款!$B$3*12,-贷款!$B$2)</f>
        <v>2490.55186124308</v>
      </c>
      <c r="D345" s="7">
        <f>IPMT(贷款!$B$4/12,$A345,贷款!$B$3*12,-贷款!$B$2)</f>
        <v>193.556253817621</v>
      </c>
      <c r="E345" s="7">
        <f t="shared" si="25"/>
        <v>456037.050945016</v>
      </c>
      <c r="F345" s="7">
        <f t="shared" si="26"/>
        <v>464612.032520805</v>
      </c>
      <c r="G345" s="7">
        <f>贷款!$B$2-E345</f>
        <v>43962.9490549844</v>
      </c>
      <c r="I345" s="11">
        <v>343</v>
      </c>
      <c r="J345" s="6">
        <f t="shared" si="27"/>
        <v>1487.26851851853</v>
      </c>
      <c r="K345" s="7">
        <f>贷款!$B$2/(贷款!$B$3*12)</f>
        <v>1388.88888888889</v>
      </c>
      <c r="L345" s="7">
        <f>(贷款!$B$4/12)*(贷款!$B$2-IF(I345=1,0,M345))</f>
        <v>98.3796296296425</v>
      </c>
      <c r="M345" s="7">
        <f t="shared" si="28"/>
        <v>476388.888888886</v>
      </c>
      <c r="N345" s="7">
        <f t="shared" si="29"/>
        <v>373177.083333335</v>
      </c>
      <c r="O345" s="7">
        <f>贷款!$B$2-M345</f>
        <v>23611.1111111142</v>
      </c>
    </row>
    <row r="346" ht="22.5" customHeight="1" spans="1:15">
      <c r="A346" s="11">
        <v>344</v>
      </c>
      <c r="B346" s="8">
        <f>PMT(贷款!$B$4/12,贷款!$B$3*12,-贷款!$B$2)</f>
        <v>2684.1081150607</v>
      </c>
      <c r="C346" s="9">
        <f>PPMT(贷款!$B$4/12,$A346,贷款!$B$3*12,-贷款!$B$2)</f>
        <v>2500.92916066492</v>
      </c>
      <c r="D346" s="9">
        <f>IPMT(贷款!$B$4/12,$A346,贷款!$B$3*12,-贷款!$B$2)</f>
        <v>183.178954395774</v>
      </c>
      <c r="E346" s="9">
        <f t="shared" si="25"/>
        <v>458537.98010568</v>
      </c>
      <c r="F346" s="9">
        <f t="shared" si="26"/>
        <v>464795.2114752</v>
      </c>
      <c r="G346" s="9">
        <f>贷款!$B$2-E346</f>
        <v>41462.0198943195</v>
      </c>
      <c r="I346" s="11">
        <v>344</v>
      </c>
      <c r="J346" s="8">
        <f t="shared" si="27"/>
        <v>1481.48148148149</v>
      </c>
      <c r="K346" s="9">
        <f>贷款!$B$2/(贷款!$B$3*12)</f>
        <v>1388.88888888889</v>
      </c>
      <c r="L346" s="9">
        <f>(贷款!$B$4/12)*(贷款!$B$2-IF(I346=1,0,M346))</f>
        <v>92.5925925926056</v>
      </c>
      <c r="M346" s="9">
        <f t="shared" si="28"/>
        <v>477777.777777775</v>
      </c>
      <c r="N346" s="9">
        <f t="shared" si="29"/>
        <v>373269.675925928</v>
      </c>
      <c r="O346" s="9">
        <f>贷款!$B$2-M346</f>
        <v>22222.2222222253</v>
      </c>
    </row>
    <row r="347" ht="22.5" customHeight="1" spans="1:15">
      <c r="A347" s="11">
        <v>345</v>
      </c>
      <c r="B347" s="6">
        <f>PMT(贷款!$B$4/12,贷款!$B$3*12,-贷款!$B$2)</f>
        <v>2684.1081150607</v>
      </c>
      <c r="C347" s="7">
        <f>PPMT(贷款!$B$4/12,$A347,贷款!$B$3*12,-贷款!$B$2)</f>
        <v>2511.34969883436</v>
      </c>
      <c r="D347" s="7">
        <f>IPMT(贷款!$B$4/12,$A347,贷款!$B$3*12,-贷款!$B$2)</f>
        <v>172.758416226338</v>
      </c>
      <c r="E347" s="7">
        <f t="shared" si="25"/>
        <v>461049.329804515</v>
      </c>
      <c r="F347" s="7">
        <f t="shared" si="26"/>
        <v>464967.969891427</v>
      </c>
      <c r="G347" s="7">
        <f>贷款!$B$2-E347</f>
        <v>38950.6701954852</v>
      </c>
      <c r="I347" s="11">
        <v>345</v>
      </c>
      <c r="J347" s="6">
        <f t="shared" si="27"/>
        <v>1475.69444444446</v>
      </c>
      <c r="K347" s="7">
        <f>贷款!$B$2/(贷款!$B$3*12)</f>
        <v>1388.88888888889</v>
      </c>
      <c r="L347" s="7">
        <f>(贷款!$B$4/12)*(贷款!$B$2-IF(I347=1,0,M347))</f>
        <v>86.8055555555686</v>
      </c>
      <c r="M347" s="7">
        <f t="shared" si="28"/>
        <v>479166.666666664</v>
      </c>
      <c r="N347" s="7">
        <f t="shared" si="29"/>
        <v>373356.481481483</v>
      </c>
      <c r="O347" s="7">
        <f>贷款!$B$2-M347</f>
        <v>20833.3333333365</v>
      </c>
    </row>
    <row r="348" ht="22.5" customHeight="1" spans="1:15">
      <c r="A348" s="11">
        <v>346</v>
      </c>
      <c r="B348" s="8">
        <f>PMT(贷款!$B$4/12,贷款!$B$3*12,-贷款!$B$2)</f>
        <v>2684.1081150607</v>
      </c>
      <c r="C348" s="9">
        <f>PPMT(贷款!$B$4/12,$A348,贷款!$B$3*12,-贷款!$B$2)</f>
        <v>2521.81365591284</v>
      </c>
      <c r="D348" s="9">
        <f>IPMT(贷款!$B$4/12,$A348,贷款!$B$3*12,-贷款!$B$2)</f>
        <v>162.294459147862</v>
      </c>
      <c r="E348" s="9">
        <f t="shared" si="25"/>
        <v>463571.143460428</v>
      </c>
      <c r="F348" s="9">
        <f t="shared" si="26"/>
        <v>465130.264350575</v>
      </c>
      <c r="G348" s="9">
        <f>贷款!$B$2-E348</f>
        <v>36428.8565395724</v>
      </c>
      <c r="I348" s="11">
        <v>346</v>
      </c>
      <c r="J348" s="8">
        <f t="shared" si="27"/>
        <v>1469.90740740742</v>
      </c>
      <c r="K348" s="9">
        <f>贷款!$B$2/(贷款!$B$3*12)</f>
        <v>1388.88888888889</v>
      </c>
      <c r="L348" s="9">
        <f>(贷款!$B$4/12)*(贷款!$B$2-IF(I348=1,0,M348))</f>
        <v>81.0185185185316</v>
      </c>
      <c r="M348" s="9">
        <f t="shared" si="28"/>
        <v>480555.555555552</v>
      </c>
      <c r="N348" s="9">
        <f t="shared" si="29"/>
        <v>373437.500000002</v>
      </c>
      <c r="O348" s="9">
        <f>贷款!$B$2-M348</f>
        <v>19444.4444444476</v>
      </c>
    </row>
    <row r="349" ht="22.5" customHeight="1" spans="1:15">
      <c r="A349" s="11">
        <v>347</v>
      </c>
      <c r="B349" s="6">
        <f>PMT(贷款!$B$4/12,贷款!$B$3*12,-贷款!$B$2)</f>
        <v>2684.1081150607</v>
      </c>
      <c r="C349" s="7">
        <f>PPMT(贷款!$B$4/12,$A349,贷款!$B$3*12,-贷款!$B$2)</f>
        <v>2532.32121281247</v>
      </c>
      <c r="D349" s="7">
        <f>IPMT(贷款!$B$4/12,$A349,贷款!$B$3*12,-贷款!$B$2)</f>
        <v>151.786902248225</v>
      </c>
      <c r="E349" s="7">
        <f t="shared" si="25"/>
        <v>466103.46467324</v>
      </c>
      <c r="F349" s="7">
        <f t="shared" si="26"/>
        <v>465282.051252823</v>
      </c>
      <c r="G349" s="7">
        <f>贷款!$B$2-E349</f>
        <v>33896.5353267599</v>
      </c>
      <c r="I349" s="11">
        <v>347</v>
      </c>
      <c r="J349" s="6">
        <f t="shared" si="27"/>
        <v>1464.12037037038</v>
      </c>
      <c r="K349" s="7">
        <f>贷款!$B$2/(贷款!$B$3*12)</f>
        <v>1388.88888888889</v>
      </c>
      <c r="L349" s="7">
        <f>(贷款!$B$4/12)*(贷款!$B$2-IF(I349=1,0,M349))</f>
        <v>75.2314814814946</v>
      </c>
      <c r="M349" s="7">
        <f t="shared" si="28"/>
        <v>481944.444444441</v>
      </c>
      <c r="N349" s="7">
        <f t="shared" si="29"/>
        <v>373512.731481483</v>
      </c>
      <c r="O349" s="7">
        <f>贷款!$B$2-M349</f>
        <v>18055.5555555587</v>
      </c>
    </row>
    <row r="350" ht="22.5" customHeight="1" spans="1:15">
      <c r="A350" s="11">
        <v>348</v>
      </c>
      <c r="B350" s="8">
        <f>PMT(贷款!$B$4/12,贷款!$B$3*12,-贷款!$B$2)</f>
        <v>2684.1081150607</v>
      </c>
      <c r="C350" s="9">
        <f>PPMT(贷款!$B$4/12,$A350,贷款!$B$3*12,-贷款!$B$2)</f>
        <v>2542.87255119919</v>
      </c>
      <c r="D350" s="9">
        <f>IPMT(贷款!$B$4/12,$A350,贷款!$B$3*12,-贷款!$B$2)</f>
        <v>141.235563861506</v>
      </c>
      <c r="E350" s="9">
        <f t="shared" si="25"/>
        <v>468646.337224439</v>
      </c>
      <c r="F350" s="9">
        <f t="shared" si="26"/>
        <v>465423.286816684</v>
      </c>
      <c r="G350" s="9">
        <f>贷款!$B$2-E350</f>
        <v>31353.6627755607</v>
      </c>
      <c r="I350" s="11">
        <v>348</v>
      </c>
      <c r="J350" s="8">
        <f t="shared" si="27"/>
        <v>1458.33333333335</v>
      </c>
      <c r="K350" s="9">
        <f>贷款!$B$2/(贷款!$B$3*12)</f>
        <v>1388.88888888889</v>
      </c>
      <c r="L350" s="9">
        <f>(贷款!$B$4/12)*(贷款!$B$2-IF(I350=1,0,M350))</f>
        <v>69.4444444444576</v>
      </c>
      <c r="M350" s="9">
        <f t="shared" si="28"/>
        <v>483333.33333333</v>
      </c>
      <c r="N350" s="9">
        <f t="shared" si="29"/>
        <v>373582.175925928</v>
      </c>
      <c r="O350" s="9">
        <f>贷款!$B$2-M350</f>
        <v>16666.6666666698</v>
      </c>
    </row>
    <row r="351" ht="22.5" customHeight="1" spans="1:15">
      <c r="A351" s="11">
        <v>349</v>
      </c>
      <c r="B351" s="6">
        <f>PMT(贷款!$B$4/12,贷款!$B$3*12,-贷款!$B$2)</f>
        <v>2684.1081150607</v>
      </c>
      <c r="C351" s="7">
        <f>PPMT(贷款!$B$4/12,$A351,贷款!$B$3*12,-贷款!$B$2)</f>
        <v>2553.46785349586</v>
      </c>
      <c r="D351" s="7">
        <f>IPMT(贷款!$B$4/12,$A351,贷款!$B$3*12,-贷款!$B$2)</f>
        <v>130.640261564843</v>
      </c>
      <c r="E351" s="7">
        <f t="shared" si="25"/>
        <v>471199.805077935</v>
      </c>
      <c r="F351" s="7">
        <f t="shared" si="26"/>
        <v>465553.927078249</v>
      </c>
      <c r="G351" s="7">
        <f>贷款!$B$2-E351</f>
        <v>28800.1949220649</v>
      </c>
      <c r="I351" s="11">
        <v>349</v>
      </c>
      <c r="J351" s="6">
        <f t="shared" si="27"/>
        <v>1452.54629629631</v>
      </c>
      <c r="K351" s="7">
        <f>贷款!$B$2/(贷款!$B$3*12)</f>
        <v>1388.88888888889</v>
      </c>
      <c r="L351" s="7">
        <f>(贷款!$B$4/12)*(贷款!$B$2-IF(I351=1,0,M351))</f>
        <v>63.6574074074206</v>
      </c>
      <c r="M351" s="7">
        <f t="shared" si="28"/>
        <v>484722.222222219</v>
      </c>
      <c r="N351" s="7">
        <f t="shared" si="29"/>
        <v>373645.833333335</v>
      </c>
      <c r="O351" s="7">
        <f>贷款!$B$2-M351</f>
        <v>15277.777777781</v>
      </c>
    </row>
    <row r="352" ht="22.5" customHeight="1" spans="1:15">
      <c r="A352" s="11">
        <v>350</v>
      </c>
      <c r="B352" s="8">
        <f>PMT(贷款!$B$4/12,贷款!$B$3*12,-贷款!$B$2)</f>
        <v>2684.1081150607</v>
      </c>
      <c r="C352" s="9">
        <f>PPMT(贷款!$B$4/12,$A352,贷款!$B$3*12,-贷款!$B$2)</f>
        <v>2564.10730288542</v>
      </c>
      <c r="D352" s="9">
        <f>IPMT(贷款!$B$4/12,$A352,贷款!$B$3*12,-贷款!$B$2)</f>
        <v>120.000812175277</v>
      </c>
      <c r="E352" s="9">
        <f t="shared" si="25"/>
        <v>473763.912380821</v>
      </c>
      <c r="F352" s="9">
        <f t="shared" si="26"/>
        <v>465673.927890424</v>
      </c>
      <c r="G352" s="9">
        <f>贷款!$B$2-E352</f>
        <v>26236.0876191795</v>
      </c>
      <c r="I352" s="11">
        <v>350</v>
      </c>
      <c r="J352" s="8">
        <f t="shared" si="27"/>
        <v>1446.75925925927</v>
      </c>
      <c r="K352" s="9">
        <f>贷款!$B$2/(贷款!$B$3*12)</f>
        <v>1388.88888888889</v>
      </c>
      <c r="L352" s="9">
        <f>(贷款!$B$4/12)*(贷款!$B$2-IF(I352=1,0,M352))</f>
        <v>57.8703703703837</v>
      </c>
      <c r="M352" s="9">
        <f t="shared" si="28"/>
        <v>486111.111111108</v>
      </c>
      <c r="N352" s="9">
        <f t="shared" si="29"/>
        <v>373703.703703705</v>
      </c>
      <c r="O352" s="9">
        <f>贷款!$B$2-M352</f>
        <v>13888.8888888921</v>
      </c>
    </row>
    <row r="353" ht="22.5" customHeight="1" spans="1:15">
      <c r="A353" s="11">
        <v>351</v>
      </c>
      <c r="B353" s="6">
        <f>PMT(贷款!$B$4/12,贷款!$B$3*12,-贷款!$B$2)</f>
        <v>2684.1081150607</v>
      </c>
      <c r="C353" s="7">
        <f>PPMT(贷款!$B$4/12,$A353,贷款!$B$3*12,-贷款!$B$2)</f>
        <v>2574.79108331411</v>
      </c>
      <c r="D353" s="7">
        <f>IPMT(贷款!$B$4/12,$A353,贷款!$B$3*12,-贷款!$B$2)</f>
        <v>109.317031746587</v>
      </c>
      <c r="E353" s="7">
        <f t="shared" si="25"/>
        <v>476338.703464135</v>
      </c>
      <c r="F353" s="7">
        <f t="shared" si="26"/>
        <v>465783.244922171</v>
      </c>
      <c r="G353" s="7">
        <f>贷款!$B$2-E353</f>
        <v>23661.2965358653</v>
      </c>
      <c r="I353" s="11">
        <v>351</v>
      </c>
      <c r="J353" s="6">
        <f t="shared" si="27"/>
        <v>1440.97222222224</v>
      </c>
      <c r="K353" s="7">
        <f>贷款!$B$2/(贷款!$B$3*12)</f>
        <v>1388.88888888889</v>
      </c>
      <c r="L353" s="7">
        <f>(贷款!$B$4/12)*(贷款!$B$2-IF(I353=1,0,M353))</f>
        <v>52.0833333333467</v>
      </c>
      <c r="M353" s="7">
        <f t="shared" si="28"/>
        <v>487499.999999997</v>
      </c>
      <c r="N353" s="7">
        <f t="shared" si="29"/>
        <v>373755.787037039</v>
      </c>
      <c r="O353" s="7">
        <f>贷款!$B$2-M353</f>
        <v>12500.0000000032</v>
      </c>
    </row>
    <row r="354" ht="22.5" customHeight="1" spans="1:15">
      <c r="A354" s="11">
        <v>352</v>
      </c>
      <c r="B354" s="8">
        <f>PMT(贷款!$B$4/12,贷款!$B$3*12,-贷款!$B$2)</f>
        <v>2684.1081150607</v>
      </c>
      <c r="C354" s="9">
        <f>PPMT(贷款!$B$4/12,$A354,贷款!$B$3*12,-贷款!$B$2)</f>
        <v>2585.51937949459</v>
      </c>
      <c r="D354" s="9">
        <f>IPMT(贷款!$B$4/12,$A354,贷款!$B$3*12,-贷款!$B$2)</f>
        <v>98.5887355661121</v>
      </c>
      <c r="E354" s="9">
        <f t="shared" si="25"/>
        <v>478924.222843629</v>
      </c>
      <c r="F354" s="9">
        <f t="shared" si="26"/>
        <v>465881.833657737</v>
      </c>
      <c r="G354" s="9">
        <f>贷款!$B$2-E354</f>
        <v>21075.7771563708</v>
      </c>
      <c r="I354" s="11">
        <v>352</v>
      </c>
      <c r="J354" s="8">
        <f t="shared" si="27"/>
        <v>1435.1851851852</v>
      </c>
      <c r="K354" s="9">
        <f>贷款!$B$2/(贷款!$B$3*12)</f>
        <v>1388.88888888889</v>
      </c>
      <c r="L354" s="9">
        <f>(贷款!$B$4/12)*(贷款!$B$2-IF(I354=1,0,M354))</f>
        <v>46.2962962963097</v>
      </c>
      <c r="M354" s="9">
        <f t="shared" si="28"/>
        <v>488888.888888886</v>
      </c>
      <c r="N354" s="9">
        <f t="shared" si="29"/>
        <v>373802.083333335</v>
      </c>
      <c r="O354" s="9">
        <f>贷款!$B$2-M354</f>
        <v>11111.1111111143</v>
      </c>
    </row>
    <row r="355" ht="22.5" customHeight="1" spans="1:15">
      <c r="A355" s="11">
        <v>353</v>
      </c>
      <c r="B355" s="6">
        <f>PMT(贷款!$B$4/12,贷款!$B$3*12,-贷款!$B$2)</f>
        <v>2684.1081150607</v>
      </c>
      <c r="C355" s="7">
        <f>PPMT(贷款!$B$4/12,$A355,贷款!$B$3*12,-贷款!$B$2)</f>
        <v>2596.29237690915</v>
      </c>
      <c r="D355" s="7">
        <f>IPMT(贷款!$B$4/12,$A355,贷款!$B$3*12,-贷款!$B$2)</f>
        <v>87.8157381515516</v>
      </c>
      <c r="E355" s="7">
        <f t="shared" si="25"/>
        <v>481520.515220538</v>
      </c>
      <c r="F355" s="7">
        <f t="shared" si="26"/>
        <v>465969.649395889</v>
      </c>
      <c r="G355" s="7">
        <f>贷款!$B$2-E355</f>
        <v>18479.4847794616</v>
      </c>
      <c r="I355" s="11">
        <v>353</v>
      </c>
      <c r="J355" s="6">
        <f t="shared" si="27"/>
        <v>1429.39814814816</v>
      </c>
      <c r="K355" s="7">
        <f>贷款!$B$2/(贷款!$B$3*12)</f>
        <v>1388.88888888889</v>
      </c>
      <c r="L355" s="7">
        <f>(贷款!$B$4/12)*(贷款!$B$2-IF(I355=1,0,M355))</f>
        <v>40.5092592592727</v>
      </c>
      <c r="M355" s="7">
        <f t="shared" si="28"/>
        <v>490277.777777775</v>
      </c>
      <c r="N355" s="7">
        <f t="shared" si="29"/>
        <v>373842.592592594</v>
      </c>
      <c r="O355" s="7">
        <f>贷款!$B$2-M355</f>
        <v>9722.22222222545</v>
      </c>
    </row>
    <row r="356" ht="22.5" customHeight="1" spans="1:15">
      <c r="A356" s="11">
        <v>354</v>
      </c>
      <c r="B356" s="8">
        <f>PMT(贷款!$B$4/12,贷款!$B$3*12,-贷款!$B$2)</f>
        <v>2684.1081150607</v>
      </c>
      <c r="C356" s="9">
        <f>PPMT(贷款!$B$4/12,$A356,贷款!$B$3*12,-贷款!$B$2)</f>
        <v>2607.11026181294</v>
      </c>
      <c r="D356" s="9">
        <f>IPMT(贷款!$B$4/12,$A356,贷款!$B$3*12,-贷款!$B$2)</f>
        <v>76.997853247763</v>
      </c>
      <c r="E356" s="9">
        <f t="shared" si="25"/>
        <v>484127.625482351</v>
      </c>
      <c r="F356" s="9">
        <f t="shared" si="26"/>
        <v>466046.647249137</v>
      </c>
      <c r="G356" s="9">
        <f>贷款!$B$2-E356</f>
        <v>15872.3745176487</v>
      </c>
      <c r="I356" s="11">
        <v>354</v>
      </c>
      <c r="J356" s="8">
        <f t="shared" si="27"/>
        <v>1423.61111111112</v>
      </c>
      <c r="K356" s="9">
        <f>贷款!$B$2/(贷款!$B$3*12)</f>
        <v>1388.88888888889</v>
      </c>
      <c r="L356" s="9">
        <f>(贷款!$B$4/12)*(贷款!$B$2-IF(I356=1,0,M356))</f>
        <v>34.7222222222357</v>
      </c>
      <c r="M356" s="9">
        <f t="shared" si="28"/>
        <v>491666.666666663</v>
      </c>
      <c r="N356" s="9">
        <f t="shared" si="29"/>
        <v>373877.314814817</v>
      </c>
      <c r="O356" s="9">
        <f>贷款!$B$2-M356</f>
        <v>8333.33333333657</v>
      </c>
    </row>
    <row r="357" ht="22.5" customHeight="1" spans="1:15">
      <c r="A357" s="11">
        <v>355</v>
      </c>
      <c r="B357" s="6">
        <f>PMT(贷款!$B$4/12,贷款!$B$3*12,-贷款!$B$2)</f>
        <v>2684.1081150607</v>
      </c>
      <c r="C357" s="7">
        <f>PPMT(贷款!$B$4/12,$A357,贷款!$B$3*12,-贷款!$B$2)</f>
        <v>2617.97322123716</v>
      </c>
      <c r="D357" s="7">
        <f>IPMT(贷款!$B$4/12,$A357,贷款!$B$3*12,-贷款!$B$2)</f>
        <v>66.1348938235433</v>
      </c>
      <c r="E357" s="7">
        <f t="shared" si="25"/>
        <v>486745.598703588</v>
      </c>
      <c r="F357" s="7">
        <f t="shared" si="26"/>
        <v>466112.78214296</v>
      </c>
      <c r="G357" s="7">
        <f>贷款!$B$2-E357</f>
        <v>13254.4012964115</v>
      </c>
      <c r="I357" s="11">
        <v>355</v>
      </c>
      <c r="J357" s="6">
        <f t="shared" si="27"/>
        <v>1417.82407407409</v>
      </c>
      <c r="K357" s="7">
        <f>贷款!$B$2/(贷款!$B$3*12)</f>
        <v>1388.88888888889</v>
      </c>
      <c r="L357" s="7">
        <f>(贷款!$B$4/12)*(贷款!$B$2-IF(I357=1,0,M357))</f>
        <v>28.9351851851987</v>
      </c>
      <c r="M357" s="7">
        <f t="shared" si="28"/>
        <v>493055.555555552</v>
      </c>
      <c r="N357" s="7">
        <f t="shared" si="29"/>
        <v>373906.250000002</v>
      </c>
      <c r="O357" s="7">
        <f>贷款!$B$2-M357</f>
        <v>6944.4444444477</v>
      </c>
    </row>
    <row r="358" ht="22.5" customHeight="1" spans="1:15">
      <c r="A358" s="11">
        <v>356</v>
      </c>
      <c r="B358" s="8">
        <f>PMT(贷款!$B$4/12,贷款!$B$3*12,-贷款!$B$2)</f>
        <v>2684.1081150607</v>
      </c>
      <c r="C358" s="9">
        <f>PPMT(贷款!$B$4/12,$A358,贷款!$B$3*12,-贷款!$B$2)</f>
        <v>2628.88144299231</v>
      </c>
      <c r="D358" s="9">
        <f>IPMT(贷款!$B$4/12,$A358,贷款!$B$3*12,-贷款!$B$2)</f>
        <v>55.2266720683883</v>
      </c>
      <c r="E358" s="9">
        <f t="shared" si="25"/>
        <v>489374.480146581</v>
      </c>
      <c r="F358" s="9">
        <f t="shared" si="26"/>
        <v>466168.008815028</v>
      </c>
      <c r="G358" s="9">
        <f>贷款!$B$2-E358</f>
        <v>10625.5198534192</v>
      </c>
      <c r="I358" s="11">
        <v>356</v>
      </c>
      <c r="J358" s="8">
        <f t="shared" si="27"/>
        <v>1412.03703703705</v>
      </c>
      <c r="K358" s="9">
        <f>贷款!$B$2/(贷款!$B$3*12)</f>
        <v>1388.88888888889</v>
      </c>
      <c r="L358" s="9">
        <f>(贷款!$B$4/12)*(贷款!$B$2-IF(I358=1,0,M358))</f>
        <v>23.1481481481618</v>
      </c>
      <c r="M358" s="9">
        <f t="shared" si="28"/>
        <v>494444.444444441</v>
      </c>
      <c r="N358" s="9">
        <f t="shared" si="29"/>
        <v>373929.39814815</v>
      </c>
      <c r="O358" s="9">
        <f>贷款!$B$2-M358</f>
        <v>5555.55555555882</v>
      </c>
    </row>
    <row r="359" ht="22.5" customHeight="1" spans="1:15">
      <c r="A359" s="11">
        <v>357</v>
      </c>
      <c r="B359" s="6">
        <f>PMT(贷款!$B$4/12,贷款!$B$3*12,-贷款!$B$2)</f>
        <v>2684.1081150607</v>
      </c>
      <c r="C359" s="7">
        <f>PPMT(贷款!$B$4/12,$A359,贷款!$B$3*12,-贷款!$B$2)</f>
        <v>2639.83511567145</v>
      </c>
      <c r="D359" s="7">
        <f>IPMT(贷款!$B$4/12,$A359,贷款!$B$3*12,-贷款!$B$2)</f>
        <v>44.2729993892531</v>
      </c>
      <c r="E359" s="7">
        <f t="shared" si="25"/>
        <v>492014.315262252</v>
      </c>
      <c r="F359" s="7">
        <f t="shared" si="26"/>
        <v>466212.281814418</v>
      </c>
      <c r="G359" s="7">
        <f>贷款!$B$2-E359</f>
        <v>7985.68473774777</v>
      </c>
      <c r="I359" s="11">
        <v>357</v>
      </c>
      <c r="J359" s="6">
        <f t="shared" si="27"/>
        <v>1406.25000000001</v>
      </c>
      <c r="K359" s="7">
        <f>贷款!$B$2/(贷款!$B$3*12)</f>
        <v>1388.88888888889</v>
      </c>
      <c r="L359" s="7">
        <f>(贷款!$B$4/12)*(贷款!$B$2-IF(I359=1,0,M359))</f>
        <v>17.3611111111248</v>
      </c>
      <c r="M359" s="7">
        <f t="shared" si="28"/>
        <v>495833.33333333</v>
      </c>
      <c r="N359" s="7">
        <f t="shared" si="29"/>
        <v>373946.759259261</v>
      </c>
      <c r="O359" s="7">
        <f>贷款!$B$2-M359</f>
        <v>4166.66666666995</v>
      </c>
    </row>
    <row r="360" ht="22.5" customHeight="1" spans="1:15">
      <c r="A360" s="11">
        <v>358</v>
      </c>
      <c r="B360" s="8">
        <f>PMT(贷款!$B$4/12,贷款!$B$3*12,-贷款!$B$2)</f>
        <v>2684.1081150607</v>
      </c>
      <c r="C360" s="9">
        <f>PPMT(贷款!$B$4/12,$A360,贷款!$B$3*12,-贷款!$B$2)</f>
        <v>2650.83442865341</v>
      </c>
      <c r="D360" s="9">
        <f>IPMT(贷款!$B$4/12,$A360,贷款!$B$3*12,-贷款!$B$2)</f>
        <v>33.273686407289</v>
      </c>
      <c r="E360" s="9">
        <f t="shared" si="25"/>
        <v>494665.149690906</v>
      </c>
      <c r="F360" s="9">
        <f t="shared" si="26"/>
        <v>466245.555500825</v>
      </c>
      <c r="G360" s="9">
        <f>贷款!$B$2-E360</f>
        <v>5334.85030909436</v>
      </c>
      <c r="I360" s="11">
        <v>358</v>
      </c>
      <c r="J360" s="8">
        <f t="shared" si="27"/>
        <v>1400.46296296298</v>
      </c>
      <c r="K360" s="9">
        <f>贷款!$B$2/(贷款!$B$3*12)</f>
        <v>1388.88888888889</v>
      </c>
      <c r="L360" s="9">
        <f>(贷款!$B$4/12)*(贷款!$B$2-IF(I360=1,0,M360))</f>
        <v>11.5740740740878</v>
      </c>
      <c r="M360" s="9">
        <f t="shared" si="28"/>
        <v>497222.222222219</v>
      </c>
      <c r="N360" s="9">
        <f t="shared" si="29"/>
        <v>373958.333333335</v>
      </c>
      <c r="O360" s="9">
        <f>贷款!$B$2-M360</f>
        <v>2777.77777778107</v>
      </c>
    </row>
    <row r="361" ht="22.5" customHeight="1" spans="1:15">
      <c r="A361" s="11">
        <v>359</v>
      </c>
      <c r="B361" s="6">
        <f>PMT(贷款!$B$4/12,贷款!$B$3*12,-贷款!$B$2)</f>
        <v>2684.1081150607</v>
      </c>
      <c r="C361" s="7">
        <f>PPMT(贷款!$B$4/12,$A361,贷款!$B$3*12,-贷款!$B$2)</f>
        <v>2661.87957210613</v>
      </c>
      <c r="D361" s="7">
        <f>IPMT(贷款!$B$4/12,$A361,贷款!$B$3*12,-贷款!$B$2)</f>
        <v>22.2285429545664</v>
      </c>
      <c r="E361" s="7">
        <f t="shared" si="25"/>
        <v>497327.029263012</v>
      </c>
      <c r="F361" s="7">
        <f t="shared" si="26"/>
        <v>466267.78404378</v>
      </c>
      <c r="G361" s="7">
        <f>贷款!$B$2-E361</f>
        <v>2672.97073698824</v>
      </c>
      <c r="I361" s="11">
        <v>359</v>
      </c>
      <c r="J361" s="6">
        <f t="shared" si="27"/>
        <v>1394.67592592594</v>
      </c>
      <c r="K361" s="7">
        <f>贷款!$B$2/(贷款!$B$3*12)</f>
        <v>1388.88888888889</v>
      </c>
      <c r="L361" s="7">
        <f>(贷款!$B$4/12)*(贷款!$B$2-IF(I361=1,0,M361))</f>
        <v>5.78703703705081</v>
      </c>
      <c r="M361" s="7">
        <f t="shared" si="28"/>
        <v>498611.111111108</v>
      </c>
      <c r="N361" s="7">
        <f t="shared" si="29"/>
        <v>373964.120370372</v>
      </c>
      <c r="O361" s="7">
        <f>贷款!$B$2-M361</f>
        <v>1388.88888889219</v>
      </c>
    </row>
    <row r="362" ht="22.6" customHeight="1" spans="1:15">
      <c r="A362" s="12">
        <v>360</v>
      </c>
      <c r="B362" s="13">
        <f>PMT(贷款!$B$4/12,贷款!$B$3*12,-贷款!$B$2)</f>
        <v>2684.1081150607</v>
      </c>
      <c r="C362" s="14">
        <f>PPMT(贷款!$B$4/12,$A362,贷款!$B$3*12,-贷款!$B$2)</f>
        <v>2672.97073698991</v>
      </c>
      <c r="D362" s="14">
        <f>IPMT(贷款!$B$4/12,$A362,贷款!$B$3*12,-贷款!$B$2)</f>
        <v>11.1373780707909</v>
      </c>
      <c r="E362" s="14">
        <f t="shared" si="25"/>
        <v>500000.000000002</v>
      </c>
      <c r="F362" s="9">
        <f t="shared" si="26"/>
        <v>466278.92142185</v>
      </c>
      <c r="G362" s="9">
        <f>贷款!$B$2-E362</f>
        <v>-1.68802216649055e-9</v>
      </c>
      <c r="I362" s="12">
        <v>360</v>
      </c>
      <c r="J362" s="8">
        <f t="shared" si="27"/>
        <v>1388.8888888889</v>
      </c>
      <c r="K362" s="9">
        <f>贷款!$B$2/(贷款!$B$3*12)</f>
        <v>1388.88888888889</v>
      </c>
      <c r="L362" s="9">
        <f>(贷款!$B$4/12)*(贷款!$B$2-IF(I362=1,0,M362))</f>
        <v>1.38243194669485e-11</v>
      </c>
      <c r="M362" s="9">
        <f t="shared" si="28"/>
        <v>499999.999999997</v>
      </c>
      <c r="N362" s="9">
        <f t="shared" si="29"/>
        <v>373964.120370372</v>
      </c>
      <c r="O362" s="9">
        <f>贷款!$B$2-M362</f>
        <v>3.31783667206764e-9</v>
      </c>
    </row>
  </sheetData>
  <mergeCells count="2">
    <mergeCell ref="A1:G1"/>
    <mergeCell ref="I1:O1"/>
  </mergeCells>
  <pageMargins left="0.416667" right="0.416667" top="0.25" bottom="0.25" header="0.25" footer="0.25"/>
  <pageSetup paperSize="1" orientation="landscape" useFirstPageNumber="1"/>
  <headerFooter>
    <oddFooter>&amp;C&amp;"Avenir Next Regular,Regular"&amp;12&amp;K000000&amp;P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贷款</vt:lpstr>
      <vt:lpstr>月还款计划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李卓琦</cp:lastModifiedBy>
  <dcterms:created xsi:type="dcterms:W3CDTF">2024-03-25T18:20:00Z</dcterms:created>
  <dcterms:modified xsi:type="dcterms:W3CDTF">2024-03-29T00:06:10Z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2D1DC0512A26720A85FEFF657D42AB0E_42</vt:lpwstr>
  </property>
  <property fmtid="{D5CDD505-2E9C-101B-9397-08002B2CF9AE}" pid="3" name="KSOProductBuildVer">
    <vt:lpwstr>2052-6.5.2.8766</vt:lpwstr>
  </property>
</Properties>
</file>